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edubo\Meu Drive\Orçamentos\2023\Biblioteca Central\Orçamento R3 - OrçaFácil (Jun 2023)\"/>
    </mc:Choice>
  </mc:AlternateContent>
  <xr:revisionPtr revIDLastSave="0" documentId="13_ncr:1_{7A22E361-8D12-4627-93FE-2CDDCA5BF68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rç. (N_Des.)" sheetId="1" r:id="rId1"/>
    <sheet name="Orç. (Des.)" sheetId="17" r:id="rId2"/>
    <sheet name="CPU (Ref)" sheetId="18" r:id="rId3"/>
    <sheet name="CPU (Dem)" sheetId="2" r:id="rId4"/>
    <sheet name="Cronograma" sheetId="6" r:id="rId5"/>
    <sheet name="BDI" sheetId="4" r:id="rId6"/>
    <sheet name="LS" sheetId="5" r:id="rId7"/>
    <sheet name="Curva ABC" sheetId="14" r:id="rId8"/>
  </sheets>
  <definedNames>
    <definedName name="_xlnm._FilterDatabase" localSheetId="3" hidden="1">'CPU (Dem)'!$A$12:$J$1033</definedName>
    <definedName name="_xlnm._FilterDatabase" localSheetId="2" hidden="1">'CPU (Ref)'!$A$10:$J$1055</definedName>
    <definedName name="_xlnm._FilterDatabase" localSheetId="4" hidden="1">Cronograma!$E$2:$E$49</definedName>
    <definedName name="_xlnm._FilterDatabase" localSheetId="0" hidden="1">'Orç. (N_Des.)'!$A$9:$I$281</definedName>
    <definedName name="_xlnm.Print_Area" localSheetId="3">'CPU (Dem)'!$A$1:$J$1057</definedName>
    <definedName name="_xlnm.Print_Area" localSheetId="2">'CPU (Ref)'!$A$1:$J$1062</definedName>
    <definedName name="_xlnm.Print_Area" localSheetId="4">Cronograma!$A$1:$K$51</definedName>
    <definedName name="_xlnm.Print_Area" localSheetId="7">'Curva ABC'!$A$1:$J$160</definedName>
    <definedName name="_xlnm.Print_Area" localSheetId="6">LS!$A$1:$F$45</definedName>
    <definedName name="_xlnm.Print_Area" localSheetId="1">'Orç. (Des.)'!$A$1:$I$291</definedName>
    <definedName name="_xlnm.Print_Area" localSheetId="0">'Orç. (N_Des.)'!$A$1:$I$298</definedName>
    <definedName name="_xlnm.Print_Titles" localSheetId="3">'CPU (Dem)'!$1:$12</definedName>
    <definedName name="_xlnm.Print_Titles" localSheetId="2">'CPU (Ref)'!$1:$10</definedName>
    <definedName name="_xlnm.Print_Titles" localSheetId="4">Cronograma!$A:$E,Cronograma!$1:$11</definedName>
    <definedName name="_xlnm.Print_Titles" localSheetId="7">'Curva ABC'!$1:$6</definedName>
    <definedName name="_xlnm.Print_Titles" localSheetId="1">'Orç. (Des.)'!$1:$13</definedName>
    <definedName name="_xlnm.Print_Titles" localSheetId="0">'Orç. (N_Des.)'!$1:$11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3" i="17" l="1"/>
  <c r="I283" i="17" s="1"/>
  <c r="H282" i="17"/>
  <c r="I282" i="17" s="1"/>
  <c r="I280" i="17"/>
  <c r="H280" i="17"/>
  <c r="H279" i="17"/>
  <c r="I279" i="17" s="1"/>
  <c r="H278" i="17"/>
  <c r="I278" i="17" s="1"/>
  <c r="H277" i="17"/>
  <c r="I277" i="17" s="1"/>
  <c r="H276" i="17"/>
  <c r="I276" i="17" s="1"/>
  <c r="H275" i="17"/>
  <c r="I275" i="17" s="1"/>
  <c r="H273" i="17"/>
  <c r="I273" i="17" s="1"/>
  <c r="H272" i="17"/>
  <c r="I272" i="17" s="1"/>
  <c r="I271" i="17"/>
  <c r="H271" i="17"/>
  <c r="H270" i="17"/>
  <c r="I270" i="17" s="1"/>
  <c r="H269" i="17"/>
  <c r="I269" i="17" s="1"/>
  <c r="H268" i="17"/>
  <c r="I268" i="17" s="1"/>
  <c r="H267" i="17"/>
  <c r="I267" i="17" s="1"/>
  <c r="H266" i="17"/>
  <c r="I266" i="17" s="1"/>
  <c r="H265" i="17"/>
  <c r="I265" i="17" s="1"/>
  <c r="H263" i="17"/>
  <c r="I263" i="17" s="1"/>
  <c r="I262" i="17"/>
  <c r="H262" i="17"/>
  <c r="H261" i="17"/>
  <c r="I261" i="17" s="1"/>
  <c r="H259" i="17"/>
  <c r="I259" i="17" s="1"/>
  <c r="H258" i="17"/>
  <c r="I258" i="17" s="1"/>
  <c r="H257" i="17"/>
  <c r="I257" i="17" s="1"/>
  <c r="H256" i="17"/>
  <c r="I256" i="17" s="1"/>
  <c r="H255" i="17"/>
  <c r="I255" i="17" s="1"/>
  <c r="H254" i="17"/>
  <c r="I254" i="17" s="1"/>
  <c r="I253" i="17"/>
  <c r="H253" i="17"/>
  <c r="H252" i="17"/>
  <c r="I252" i="17" s="1"/>
  <c r="H250" i="17"/>
  <c r="I250" i="17" s="1"/>
  <c r="H249" i="17"/>
  <c r="I249" i="17" s="1"/>
  <c r="H248" i="17"/>
  <c r="I248" i="17" s="1"/>
  <c r="H247" i="17"/>
  <c r="I247" i="17" s="1"/>
  <c r="H246" i="17"/>
  <c r="I246" i="17" s="1"/>
  <c r="H245" i="17"/>
  <c r="I245" i="17" s="1"/>
  <c r="I244" i="17"/>
  <c r="H244" i="17"/>
  <c r="H243" i="17"/>
  <c r="I243" i="17" s="1"/>
  <c r="H242" i="17"/>
  <c r="I242" i="17" s="1"/>
  <c r="H241" i="17"/>
  <c r="I241" i="17" s="1"/>
  <c r="H240" i="17"/>
  <c r="I240" i="17" s="1"/>
  <c r="H237" i="17"/>
  <c r="I237" i="17" s="1"/>
  <c r="H236" i="17"/>
  <c r="I236" i="17" s="1"/>
  <c r="H234" i="17"/>
  <c r="I234" i="17" s="1"/>
  <c r="I233" i="17"/>
  <c r="H233" i="17"/>
  <c r="H232" i="17"/>
  <c r="I232" i="17" s="1"/>
  <c r="H231" i="17"/>
  <c r="I231" i="17" s="1"/>
  <c r="H230" i="17"/>
  <c r="I230" i="17" s="1"/>
  <c r="H228" i="17"/>
  <c r="I228" i="17" s="1"/>
  <c r="H227" i="17"/>
  <c r="I227" i="17" s="1"/>
  <c r="H226" i="17"/>
  <c r="I226" i="17" s="1"/>
  <c r="H225" i="17"/>
  <c r="I225" i="17" s="1"/>
  <c r="I224" i="17"/>
  <c r="H224" i="17"/>
  <c r="H223" i="17"/>
  <c r="I223" i="17" s="1"/>
  <c r="H222" i="17"/>
  <c r="I222" i="17" s="1"/>
  <c r="H219" i="17"/>
  <c r="I219" i="17" s="1"/>
  <c r="H218" i="17"/>
  <c r="I218" i="17" s="1"/>
  <c r="H217" i="17"/>
  <c r="I217" i="17" s="1"/>
  <c r="H216" i="17"/>
  <c r="I216" i="17" s="1"/>
  <c r="H215" i="17"/>
  <c r="I215" i="17" s="1"/>
  <c r="I213" i="17"/>
  <c r="H213" i="17"/>
  <c r="H212" i="17"/>
  <c r="I212" i="17" s="1"/>
  <c r="H211" i="17"/>
  <c r="I211" i="17" s="1"/>
  <c r="H210" i="17"/>
  <c r="I210" i="17" s="1"/>
  <c r="H209" i="17"/>
  <c r="I209" i="17" s="1"/>
  <c r="H208" i="17"/>
  <c r="I208" i="17" s="1"/>
  <c r="H207" i="17"/>
  <c r="I207" i="17" s="1"/>
  <c r="H206" i="17"/>
  <c r="I206" i="17" s="1"/>
  <c r="I203" i="17"/>
  <c r="H203" i="17"/>
  <c r="H201" i="17"/>
  <c r="I201" i="17" s="1"/>
  <c r="H200" i="17"/>
  <c r="I200" i="17" s="1"/>
  <c r="H199" i="17"/>
  <c r="I199" i="17" s="1"/>
  <c r="H198" i="17"/>
  <c r="I198" i="17" s="1"/>
  <c r="H197" i="17"/>
  <c r="I197" i="17" s="1"/>
  <c r="H195" i="17"/>
  <c r="I195" i="17" s="1"/>
  <c r="H194" i="17"/>
  <c r="I194" i="17" s="1"/>
  <c r="I193" i="17"/>
  <c r="H193" i="17"/>
  <c r="H192" i="17"/>
  <c r="I192" i="17" s="1"/>
  <c r="H191" i="17"/>
  <c r="I191" i="17" s="1"/>
  <c r="H190" i="17"/>
  <c r="I190" i="17" s="1"/>
  <c r="H189" i="17"/>
  <c r="I189" i="17" s="1"/>
  <c r="H188" i="17"/>
  <c r="I188" i="17" s="1"/>
  <c r="H187" i="17"/>
  <c r="I187" i="17" s="1"/>
  <c r="H186" i="17"/>
  <c r="I186" i="17" s="1"/>
  <c r="I181" i="17"/>
  <c r="H181" i="17"/>
  <c r="I180" i="17"/>
  <c r="H180" i="17"/>
  <c r="I178" i="17"/>
  <c r="H178" i="17"/>
  <c r="H177" i="17"/>
  <c r="I177" i="17" s="1"/>
  <c r="H176" i="17"/>
  <c r="I176" i="17" s="1"/>
  <c r="H175" i="17"/>
  <c r="I175" i="17" s="1"/>
  <c r="H174" i="17"/>
  <c r="I174" i="17" s="1"/>
  <c r="H173" i="17"/>
  <c r="I173" i="17" s="1"/>
  <c r="H172" i="17"/>
  <c r="I172" i="17" s="1"/>
  <c r="H170" i="17"/>
  <c r="I170" i="17" s="1"/>
  <c r="I169" i="17"/>
  <c r="H169" i="17"/>
  <c r="H168" i="17"/>
  <c r="I168" i="17" s="1"/>
  <c r="H166" i="17"/>
  <c r="I166" i="17" s="1"/>
  <c r="H165" i="17"/>
  <c r="I165" i="17" s="1"/>
  <c r="H164" i="17"/>
  <c r="I164" i="17" s="1"/>
  <c r="H163" i="17"/>
  <c r="I163" i="17" s="1"/>
  <c r="H162" i="17"/>
  <c r="I162" i="17" s="1"/>
  <c r="H161" i="17"/>
  <c r="I161" i="17" s="1"/>
  <c r="I160" i="17"/>
  <c r="H160" i="17"/>
  <c r="H159" i="17"/>
  <c r="I159" i="17" s="1"/>
  <c r="H158" i="17"/>
  <c r="I158" i="17" s="1"/>
  <c r="H157" i="17"/>
  <c r="I157" i="17" s="1"/>
  <c r="H156" i="17"/>
  <c r="I156" i="17" s="1"/>
  <c r="H155" i="17"/>
  <c r="I155" i="17" s="1"/>
  <c r="H154" i="17"/>
  <c r="I154" i="17" s="1"/>
  <c r="H153" i="17"/>
  <c r="I153" i="17" s="1"/>
  <c r="I152" i="17"/>
  <c r="H152" i="17"/>
  <c r="H151" i="17"/>
  <c r="I151" i="17" s="1"/>
  <c r="H148" i="17"/>
  <c r="I148" i="17" s="1"/>
  <c r="H147" i="17"/>
  <c r="I147" i="17" s="1"/>
  <c r="H146" i="17"/>
  <c r="I146" i="17" s="1"/>
  <c r="H145" i="17"/>
  <c r="I145" i="17" s="1"/>
  <c r="H144" i="17"/>
  <c r="I144" i="17" s="1"/>
  <c r="H143" i="17"/>
  <c r="I143" i="17" s="1"/>
  <c r="I141" i="17"/>
  <c r="H141" i="17"/>
  <c r="H140" i="17"/>
  <c r="I140" i="17" s="1"/>
  <c r="H139" i="17"/>
  <c r="I139" i="17" s="1"/>
  <c r="H137" i="17"/>
  <c r="I137" i="17" s="1"/>
  <c r="H136" i="17"/>
  <c r="I136" i="17" s="1"/>
  <c r="H135" i="17"/>
  <c r="I135" i="17" s="1"/>
  <c r="H134" i="17"/>
  <c r="I134" i="17" s="1"/>
  <c r="H132" i="17"/>
  <c r="I132" i="17" s="1"/>
  <c r="I131" i="17"/>
  <c r="H131" i="17"/>
  <c r="H130" i="17"/>
  <c r="I130" i="17" s="1"/>
  <c r="H127" i="17"/>
  <c r="I127" i="17" s="1"/>
  <c r="H126" i="17"/>
  <c r="I126" i="17" s="1"/>
  <c r="H125" i="17"/>
  <c r="I125" i="17" s="1"/>
  <c r="H122" i="17"/>
  <c r="I122" i="17" s="1"/>
  <c r="H121" i="17"/>
  <c r="I121" i="17" s="1"/>
  <c r="H120" i="17"/>
  <c r="I120" i="17" s="1"/>
  <c r="I119" i="17"/>
  <c r="H119" i="17"/>
  <c r="H118" i="17"/>
  <c r="I118" i="17" s="1"/>
  <c r="H117" i="17"/>
  <c r="I117" i="17" s="1"/>
  <c r="H116" i="17"/>
  <c r="I116" i="17" s="1"/>
  <c r="H115" i="17"/>
  <c r="I115" i="17" s="1"/>
  <c r="H113" i="17"/>
  <c r="I113" i="17" s="1"/>
  <c r="H112" i="17"/>
  <c r="I112" i="17" s="1"/>
  <c r="H111" i="17"/>
  <c r="I111" i="17" s="1"/>
  <c r="I110" i="17"/>
  <c r="H110" i="17"/>
  <c r="H109" i="17"/>
  <c r="I109" i="17" s="1"/>
  <c r="H108" i="17"/>
  <c r="I108" i="17" s="1"/>
  <c r="H107" i="17"/>
  <c r="I107" i="17" s="1"/>
  <c r="H104" i="17"/>
  <c r="I104" i="17" s="1"/>
  <c r="H103" i="17"/>
  <c r="I103" i="17" s="1"/>
  <c r="H101" i="17"/>
  <c r="I101" i="17" s="1"/>
  <c r="H100" i="17"/>
  <c r="I100" i="17" s="1"/>
  <c r="I98" i="17"/>
  <c r="H98" i="17"/>
  <c r="H97" i="17"/>
  <c r="I97" i="17" s="1"/>
  <c r="H96" i="17"/>
  <c r="I96" i="17" s="1"/>
  <c r="H95" i="17"/>
  <c r="I95" i="17" s="1"/>
  <c r="H94" i="17"/>
  <c r="I94" i="17" s="1"/>
  <c r="H91" i="17"/>
  <c r="I91" i="17" s="1"/>
  <c r="H90" i="17"/>
  <c r="I90" i="17" s="1"/>
  <c r="H88" i="17"/>
  <c r="I88" i="17" s="1"/>
  <c r="I87" i="17"/>
  <c r="H87" i="17"/>
  <c r="H86" i="17"/>
  <c r="I86" i="17" s="1"/>
  <c r="H83" i="17"/>
  <c r="I83" i="17" s="1"/>
  <c r="H80" i="17"/>
  <c r="I80" i="17" s="1"/>
  <c r="H79" i="17"/>
  <c r="I79" i="17" s="1"/>
  <c r="H76" i="17"/>
  <c r="I76" i="17" s="1"/>
  <c r="H74" i="17"/>
  <c r="I74" i="17" s="1"/>
  <c r="H73" i="17"/>
  <c r="I73" i="17" s="1"/>
  <c r="I72" i="17"/>
  <c r="H72" i="17"/>
  <c r="H71" i="17"/>
  <c r="I71" i="17" s="1"/>
  <c r="H70" i="17"/>
  <c r="I70" i="17" s="1"/>
  <c r="H69" i="17"/>
  <c r="I69" i="17" s="1"/>
  <c r="H68" i="17"/>
  <c r="I68" i="17" s="1"/>
  <c r="H65" i="17"/>
  <c r="I65" i="17" s="1"/>
  <c r="H63" i="17"/>
  <c r="I63" i="17" s="1"/>
  <c r="H62" i="17"/>
  <c r="I62" i="17" s="1"/>
  <c r="I61" i="17"/>
  <c r="H61" i="17"/>
  <c r="H60" i="17"/>
  <c r="I60" i="17" s="1"/>
  <c r="H57" i="17"/>
  <c r="I57" i="17" s="1"/>
  <c r="H56" i="17"/>
  <c r="I56" i="17" s="1"/>
  <c r="H55" i="17"/>
  <c r="I55" i="17" s="1"/>
  <c r="H53" i="17"/>
  <c r="I53" i="17" s="1"/>
  <c r="H52" i="17"/>
  <c r="I52" i="17" s="1"/>
  <c r="H49" i="17"/>
  <c r="I49" i="17" s="1"/>
  <c r="H48" i="17"/>
  <c r="I48" i="17" s="1"/>
  <c r="H46" i="17"/>
  <c r="I46" i="17" s="1"/>
  <c r="H45" i="17"/>
  <c r="I45" i="17" s="1"/>
  <c r="H44" i="17"/>
  <c r="I44" i="17" s="1"/>
  <c r="H42" i="17"/>
  <c r="I42" i="17" s="1"/>
  <c r="H41" i="17"/>
  <c r="I41" i="17" s="1"/>
  <c r="H39" i="17"/>
  <c r="I39" i="17" s="1"/>
  <c r="H38" i="17"/>
  <c r="I38" i="17" s="1"/>
  <c r="H35" i="17"/>
  <c r="I35" i="17" s="1"/>
  <c r="H33" i="17"/>
  <c r="I33" i="17" s="1"/>
  <c r="H32" i="17"/>
  <c r="I32" i="17" s="1"/>
  <c r="H31" i="17"/>
  <c r="I31" i="17" s="1"/>
  <c r="H30" i="17"/>
  <c r="I30" i="17" s="1"/>
  <c r="H28" i="17"/>
  <c r="I28" i="17" s="1"/>
  <c r="H26" i="17"/>
  <c r="I26" i="17" s="1"/>
  <c r="H25" i="17"/>
  <c r="I25" i="17" s="1"/>
  <c r="H24" i="17"/>
  <c r="I24" i="17" s="1"/>
  <c r="H22" i="17"/>
  <c r="I22" i="17" s="1"/>
  <c r="H21" i="17"/>
  <c r="I21" i="17" s="1"/>
  <c r="H20" i="17"/>
  <c r="I20" i="17" s="1"/>
  <c r="H19" i="17"/>
  <c r="I19" i="17" s="1"/>
  <c r="H18" i="17"/>
  <c r="I18" i="17" s="1"/>
  <c r="H15" i="17"/>
  <c r="I15" i="17" s="1"/>
  <c r="C15" i="6"/>
  <c r="B15" i="6"/>
  <c r="H281" i="1"/>
  <c r="I281" i="1" s="1"/>
  <c r="H280" i="1"/>
  <c r="I280" i="1" s="1"/>
  <c r="H278" i="1"/>
  <c r="I278" i="1" s="1"/>
  <c r="H277" i="1"/>
  <c r="I277" i="1" s="1"/>
  <c r="H276" i="1"/>
  <c r="I276" i="1" s="1"/>
  <c r="H275" i="1"/>
  <c r="I275" i="1" s="1"/>
  <c r="H274" i="1"/>
  <c r="I274" i="1" s="1"/>
  <c r="H273" i="1"/>
  <c r="I273" i="1" s="1"/>
  <c r="H271" i="1"/>
  <c r="I271" i="1" s="1"/>
  <c r="H270" i="1"/>
  <c r="I270" i="1" s="1"/>
  <c r="H269" i="1"/>
  <c r="I269" i="1" s="1"/>
  <c r="H268" i="1"/>
  <c r="I268" i="1" s="1"/>
  <c r="H267" i="1"/>
  <c r="I267" i="1" s="1"/>
  <c r="H266" i="1"/>
  <c r="I266" i="1" s="1"/>
  <c r="H265" i="1"/>
  <c r="I265" i="1" s="1"/>
  <c r="H264" i="1"/>
  <c r="I264" i="1" s="1"/>
  <c r="H263" i="1"/>
  <c r="I263" i="1" s="1"/>
  <c r="H261" i="1"/>
  <c r="I261" i="1" s="1"/>
  <c r="H260" i="1"/>
  <c r="I260" i="1" s="1"/>
  <c r="H259" i="1"/>
  <c r="I259" i="1" s="1"/>
  <c r="H257" i="1"/>
  <c r="I257" i="1" s="1"/>
  <c r="H256" i="1"/>
  <c r="I256" i="1" s="1"/>
  <c r="H255" i="1"/>
  <c r="I255" i="1" s="1"/>
  <c r="H254" i="1"/>
  <c r="I254" i="1" s="1"/>
  <c r="H253" i="1"/>
  <c r="I253" i="1" s="1"/>
  <c r="H252" i="1"/>
  <c r="I252" i="1" s="1"/>
  <c r="H251" i="1"/>
  <c r="I251" i="1" s="1"/>
  <c r="H250" i="1"/>
  <c r="I250" i="1" s="1"/>
  <c r="H248" i="1"/>
  <c r="I248" i="1" s="1"/>
  <c r="H247" i="1"/>
  <c r="I247" i="1" s="1"/>
  <c r="H246" i="1"/>
  <c r="I246" i="1" s="1"/>
  <c r="H245" i="1"/>
  <c r="I245" i="1" s="1"/>
  <c r="H244" i="1"/>
  <c r="I244" i="1" s="1"/>
  <c r="H243" i="1"/>
  <c r="I243" i="1" s="1"/>
  <c r="H242" i="1"/>
  <c r="I242" i="1" s="1"/>
  <c r="H241" i="1"/>
  <c r="I241" i="1" s="1"/>
  <c r="H240" i="1"/>
  <c r="I240" i="1" s="1"/>
  <c r="H239" i="1"/>
  <c r="I239" i="1" s="1"/>
  <c r="H238" i="1"/>
  <c r="I238" i="1" s="1"/>
  <c r="H235" i="1"/>
  <c r="I235" i="1" s="1"/>
  <c r="H234" i="1"/>
  <c r="I234" i="1" s="1"/>
  <c r="H232" i="1"/>
  <c r="I232" i="1" s="1"/>
  <c r="H231" i="1"/>
  <c r="I231" i="1" s="1"/>
  <c r="H230" i="1"/>
  <c r="I230" i="1" s="1"/>
  <c r="H229" i="1"/>
  <c r="I229" i="1" s="1"/>
  <c r="H228" i="1"/>
  <c r="I228" i="1" s="1"/>
  <c r="H226" i="1"/>
  <c r="I226" i="1" s="1"/>
  <c r="H225" i="1"/>
  <c r="I225" i="1" s="1"/>
  <c r="H224" i="1"/>
  <c r="I224" i="1" s="1"/>
  <c r="H223" i="1"/>
  <c r="I223" i="1" s="1"/>
  <c r="H222" i="1"/>
  <c r="I222" i="1" s="1"/>
  <c r="H221" i="1"/>
  <c r="I221" i="1" s="1"/>
  <c r="H220" i="1"/>
  <c r="I220" i="1" s="1"/>
  <c r="H217" i="1"/>
  <c r="I217" i="1" s="1"/>
  <c r="H216" i="1"/>
  <c r="I216" i="1" s="1"/>
  <c r="H215" i="1"/>
  <c r="I215" i="1" s="1"/>
  <c r="H214" i="1"/>
  <c r="I214" i="1" s="1"/>
  <c r="H213" i="1"/>
  <c r="I213" i="1" s="1"/>
  <c r="H211" i="1"/>
  <c r="I211" i="1" s="1"/>
  <c r="H210" i="1"/>
  <c r="I210" i="1" s="1"/>
  <c r="H209" i="1"/>
  <c r="I209" i="1" s="1"/>
  <c r="H208" i="1"/>
  <c r="I208" i="1" s="1"/>
  <c r="H207" i="1"/>
  <c r="I207" i="1" s="1"/>
  <c r="H206" i="1"/>
  <c r="I206" i="1" s="1"/>
  <c r="H205" i="1"/>
  <c r="I205" i="1" s="1"/>
  <c r="H204" i="1"/>
  <c r="I204" i="1" s="1"/>
  <c r="H201" i="1"/>
  <c r="I201" i="1" s="1"/>
  <c r="H199" i="1"/>
  <c r="I199" i="1" s="1"/>
  <c r="H198" i="1"/>
  <c r="I198" i="1" s="1"/>
  <c r="H197" i="1"/>
  <c r="I197" i="1" s="1"/>
  <c r="H196" i="1"/>
  <c r="I196" i="1" s="1"/>
  <c r="H195" i="1"/>
  <c r="I195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I179" i="1"/>
  <c r="H179" i="1"/>
  <c r="I178" i="1"/>
  <c r="H178" i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8" i="1"/>
  <c r="I168" i="1" s="1"/>
  <c r="H167" i="1"/>
  <c r="I167" i="1" s="1"/>
  <c r="H166" i="1"/>
  <c r="I166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39" i="1"/>
  <c r="I139" i="1" s="1"/>
  <c r="H138" i="1"/>
  <c r="I138" i="1" s="1"/>
  <c r="H137" i="1"/>
  <c r="I137" i="1" s="1"/>
  <c r="H135" i="1"/>
  <c r="I135" i="1" s="1"/>
  <c r="H134" i="1"/>
  <c r="I134" i="1" s="1"/>
  <c r="H133" i="1"/>
  <c r="I133" i="1" s="1"/>
  <c r="H132" i="1"/>
  <c r="I132" i="1" s="1"/>
  <c r="H130" i="1"/>
  <c r="I130" i="1" s="1"/>
  <c r="H129" i="1"/>
  <c r="I129" i="1" s="1"/>
  <c r="H128" i="1"/>
  <c r="I128" i="1" s="1"/>
  <c r="H125" i="1"/>
  <c r="I125" i="1" s="1"/>
  <c r="H124" i="1"/>
  <c r="I124" i="1" s="1"/>
  <c r="H123" i="1"/>
  <c r="I123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1" i="1"/>
  <c r="I111" i="1" s="1"/>
  <c r="H110" i="1"/>
  <c r="I110" i="1" s="1"/>
  <c r="H109" i="1"/>
  <c r="I109" i="1" s="1"/>
  <c r="H108" i="1"/>
  <c r="I108" i="1" s="1"/>
  <c r="H107" i="1"/>
  <c r="I107" i="1" s="1"/>
  <c r="H106" i="1"/>
  <c r="I106" i="1" s="1"/>
  <c r="H105" i="1"/>
  <c r="I105" i="1" s="1"/>
  <c r="H102" i="1"/>
  <c r="I102" i="1" s="1"/>
  <c r="H101" i="1"/>
  <c r="I101" i="1" s="1"/>
  <c r="H99" i="1"/>
  <c r="I99" i="1" s="1"/>
  <c r="H98" i="1"/>
  <c r="I98" i="1" s="1"/>
  <c r="H96" i="1"/>
  <c r="I96" i="1" s="1"/>
  <c r="H95" i="1"/>
  <c r="I95" i="1" s="1"/>
  <c r="H94" i="1"/>
  <c r="I94" i="1" s="1"/>
  <c r="H93" i="1"/>
  <c r="I93" i="1" s="1"/>
  <c r="H92" i="1"/>
  <c r="I92" i="1" s="1"/>
  <c r="H89" i="1"/>
  <c r="I89" i="1" s="1"/>
  <c r="H88" i="1"/>
  <c r="I88" i="1" s="1"/>
  <c r="H86" i="1"/>
  <c r="I86" i="1" s="1"/>
  <c r="H85" i="1"/>
  <c r="I85" i="1" s="1"/>
  <c r="H84" i="1"/>
  <c r="I84" i="1" s="1"/>
  <c r="H81" i="1"/>
  <c r="I81" i="1" s="1"/>
  <c r="H78" i="1"/>
  <c r="I78" i="1" s="1"/>
  <c r="H77" i="1"/>
  <c r="I77" i="1" s="1"/>
  <c r="H74" i="1"/>
  <c r="I74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3" i="1"/>
  <c r="I63" i="1" s="1"/>
  <c r="H61" i="1"/>
  <c r="I61" i="1" s="1"/>
  <c r="H60" i="1"/>
  <c r="I60" i="1" s="1"/>
  <c r="H59" i="1"/>
  <c r="I59" i="1" s="1"/>
  <c r="H58" i="1"/>
  <c r="I58" i="1" s="1"/>
  <c r="H55" i="1"/>
  <c r="I55" i="1" s="1"/>
  <c r="H54" i="1"/>
  <c r="I54" i="1" s="1"/>
  <c r="H53" i="1"/>
  <c r="I53" i="1" s="1"/>
  <c r="H51" i="1"/>
  <c r="I51" i="1" s="1"/>
  <c r="H50" i="1"/>
  <c r="I50" i="1" s="1"/>
  <c r="H47" i="1"/>
  <c r="I47" i="1" s="1"/>
  <c r="H46" i="1"/>
  <c r="I46" i="1" s="1"/>
  <c r="H44" i="1"/>
  <c r="I44" i="1" s="1"/>
  <c r="H43" i="1"/>
  <c r="I43" i="1" s="1"/>
  <c r="H42" i="1"/>
  <c r="I42" i="1" s="1"/>
  <c r="H40" i="1"/>
  <c r="I40" i="1" s="1"/>
  <c r="H39" i="1"/>
  <c r="I39" i="1" s="1"/>
  <c r="H37" i="1"/>
  <c r="I37" i="1" s="1"/>
  <c r="H36" i="1"/>
  <c r="I36" i="1" s="1"/>
  <c r="H33" i="1"/>
  <c r="I33" i="1" s="1"/>
  <c r="H31" i="1"/>
  <c r="I31" i="1" s="1"/>
  <c r="H30" i="1"/>
  <c r="I30" i="1" s="1"/>
  <c r="H29" i="1"/>
  <c r="I29" i="1" s="1"/>
  <c r="H28" i="1"/>
  <c r="I28" i="1" s="1"/>
  <c r="H26" i="1"/>
  <c r="I26" i="1" s="1"/>
  <c r="H24" i="1"/>
  <c r="I24" i="1" s="1"/>
  <c r="H23" i="1"/>
  <c r="I23" i="1" s="1"/>
  <c r="H22" i="1"/>
  <c r="I22" i="1" s="1"/>
  <c r="H20" i="1"/>
  <c r="I20" i="1" s="1"/>
  <c r="H19" i="1"/>
  <c r="I19" i="1" s="1"/>
  <c r="H18" i="1"/>
  <c r="I18" i="1" s="1"/>
  <c r="H17" i="1"/>
  <c r="I17" i="1" s="1"/>
  <c r="H16" i="1"/>
  <c r="I16" i="1" s="1"/>
  <c r="H13" i="1"/>
  <c r="I13" i="1" s="1"/>
  <c r="C45" i="6"/>
  <c r="B45" i="6"/>
  <c r="C43" i="6"/>
  <c r="B43" i="6"/>
  <c r="C41" i="6"/>
  <c r="B41" i="6"/>
  <c r="C39" i="6"/>
  <c r="B39" i="6"/>
  <c r="C37" i="6"/>
  <c r="B37" i="6"/>
  <c r="C35" i="6"/>
  <c r="B35" i="6"/>
  <c r="C33" i="6"/>
  <c r="B33" i="6"/>
  <c r="C31" i="6"/>
  <c r="B31" i="6"/>
  <c r="C29" i="6"/>
  <c r="B29" i="6"/>
  <c r="C27" i="6"/>
  <c r="B27" i="6"/>
  <c r="C25" i="6"/>
  <c r="B25" i="6"/>
  <c r="C23" i="6"/>
  <c r="B23" i="6"/>
  <c r="C21" i="6"/>
  <c r="B21" i="6"/>
  <c r="C19" i="6"/>
  <c r="B19" i="6"/>
  <c r="C17" i="6"/>
  <c r="B17" i="6"/>
  <c r="C13" i="6"/>
  <c r="B13" i="6"/>
  <c r="E1" i="17" l="1"/>
  <c r="A100" i="4" l="1"/>
  <c r="A54" i="4"/>
  <c r="A8" i="4"/>
  <c r="A146" i="4"/>
  <c r="F6" i="1" l="1"/>
  <c r="H6" i="18" s="1"/>
  <c r="I7" i="17"/>
  <c r="I6" i="17"/>
  <c r="F7" i="17"/>
  <c r="H7" i="2" s="1"/>
  <c r="F6" i="17"/>
  <c r="H6" i="2" s="1"/>
  <c r="F7" i="1"/>
  <c r="H7" i="18" s="1"/>
  <c r="I7" i="1"/>
  <c r="I6" i="1"/>
  <c r="F43" i="5"/>
  <c r="E43" i="5"/>
  <c r="D43" i="5"/>
  <c r="C43" i="5"/>
  <c r="F39" i="5"/>
  <c r="E39" i="5"/>
  <c r="D39" i="5"/>
  <c r="C39" i="5"/>
  <c r="F32" i="5"/>
  <c r="E32" i="5"/>
  <c r="D32" i="5"/>
  <c r="C32" i="5"/>
  <c r="F20" i="5"/>
  <c r="F44" i="5" s="1"/>
  <c r="E20" i="5"/>
  <c r="E44" i="5" s="1"/>
  <c r="D20" i="5"/>
  <c r="D44" i="5" s="1"/>
  <c r="C20" i="5"/>
  <c r="C44" i="5" s="1"/>
  <c r="B289" i="1" l="1"/>
  <c r="G1" i="18" l="1"/>
  <c r="B291" i="17"/>
  <c r="G1" i="2" l="1"/>
  <c r="B171" i="4"/>
  <c r="B169" i="4"/>
  <c r="B168" i="4"/>
  <c r="B125" i="4"/>
  <c r="B123" i="4"/>
  <c r="B122" i="4"/>
  <c r="B79" i="4" l="1"/>
  <c r="B77" i="4"/>
  <c r="B76" i="4"/>
  <c r="B33" i="4"/>
  <c r="B31" i="4"/>
  <c r="B30" i="4"/>
  <c r="B4" i="14" l="1"/>
  <c r="B7" i="6" l="1"/>
  <c r="H28" i="6" l="1"/>
  <c r="G28" i="6"/>
  <c r="K28" i="6"/>
  <c r="F28" i="6"/>
  <c r="J28" i="6"/>
  <c r="I28" i="6"/>
  <c r="J22" i="6"/>
  <c r="I22" i="6"/>
  <c r="K22" i="6"/>
  <c r="H22" i="6"/>
  <c r="G22" i="6"/>
  <c r="F22" i="6"/>
  <c r="G16" i="6"/>
  <c r="K16" i="6"/>
  <c r="J16" i="6"/>
  <c r="I16" i="6"/>
  <c r="F16" i="6"/>
  <c r="H16" i="6"/>
  <c r="J44" i="6"/>
  <c r="G44" i="6"/>
  <c r="I44" i="6"/>
  <c r="H44" i="6"/>
  <c r="F44" i="6"/>
  <c r="K44" i="6"/>
  <c r="K36" i="6"/>
  <c r="F36" i="6"/>
  <c r="J36" i="6"/>
  <c r="I36" i="6"/>
  <c r="G36" i="6"/>
  <c r="H36" i="6"/>
  <c r="K24" i="6"/>
  <c r="F24" i="6"/>
  <c r="H24" i="6"/>
  <c r="I24" i="6"/>
  <c r="J24" i="6"/>
  <c r="G24" i="6"/>
  <c r="G26" i="6"/>
  <c r="H26" i="6"/>
  <c r="J26" i="6"/>
  <c r="F26" i="6"/>
  <c r="K26" i="6"/>
  <c r="I26" i="6"/>
  <c r="C48" i="6"/>
  <c r="I40" i="6"/>
  <c r="J40" i="6"/>
  <c r="K40" i="6"/>
  <c r="G40" i="6"/>
  <c r="F40" i="6"/>
  <c r="H40" i="6"/>
  <c r="G20" i="6"/>
  <c r="H20" i="6"/>
  <c r="F20" i="6"/>
  <c r="K20" i="6"/>
  <c r="I20" i="6"/>
  <c r="J20" i="6"/>
  <c r="G34" i="6"/>
  <c r="J34" i="6"/>
  <c r="I34" i="6"/>
  <c r="F34" i="6"/>
  <c r="K34" i="6"/>
  <c r="H34" i="6"/>
  <c r="H18" i="6"/>
  <c r="G18" i="6"/>
  <c r="J18" i="6"/>
  <c r="I18" i="6"/>
  <c r="K18" i="6"/>
  <c r="F18" i="6"/>
  <c r="F30" i="6"/>
  <c r="I30" i="6"/>
  <c r="G30" i="6"/>
  <c r="K30" i="6"/>
  <c r="J30" i="6"/>
  <c r="H30" i="6"/>
  <c r="J32" i="6"/>
  <c r="I32" i="6"/>
  <c r="G32" i="6"/>
  <c r="K32" i="6"/>
  <c r="F32" i="6"/>
  <c r="H32" i="6"/>
  <c r="J42" i="6"/>
  <c r="I42" i="6"/>
  <c r="G42" i="6"/>
  <c r="H42" i="6"/>
  <c r="F42" i="6"/>
  <c r="K42" i="6"/>
  <c r="G38" i="6"/>
  <c r="F38" i="6"/>
  <c r="H38" i="6"/>
  <c r="I38" i="6"/>
  <c r="J38" i="6"/>
  <c r="K38" i="6"/>
  <c r="J46" i="6"/>
  <c r="I46" i="6"/>
  <c r="F46" i="6"/>
  <c r="H46" i="6"/>
  <c r="G46" i="6"/>
  <c r="K46" i="6"/>
  <c r="K14" i="6" l="1"/>
  <c r="K13" i="6" s="1"/>
  <c r="G14" i="6"/>
  <c r="G48" i="6" s="1"/>
  <c r="G50" i="6" s="1"/>
  <c r="J14" i="6"/>
  <c r="J48" i="6" s="1"/>
  <c r="J50" i="6" s="1"/>
  <c r="H14" i="6"/>
  <c r="H13" i="6" s="1"/>
  <c r="F14" i="6"/>
  <c r="F13" i="6" s="1"/>
  <c r="I14" i="6"/>
  <c r="I13" i="6" s="1"/>
  <c r="D19" i="6"/>
  <c r="D43" i="6"/>
  <c r="D35" i="6"/>
  <c r="D27" i="6"/>
  <c r="D17" i="6"/>
  <c r="D25" i="6"/>
  <c r="D45" i="6"/>
  <c r="D39" i="6"/>
  <c r="D29" i="6"/>
  <c r="D33" i="6"/>
  <c r="D15" i="6"/>
  <c r="D13" i="6"/>
  <c r="D37" i="6"/>
  <c r="D23" i="6"/>
  <c r="D21" i="6"/>
  <c r="D41" i="6"/>
  <c r="D31" i="6"/>
  <c r="K48" i="6" l="1"/>
  <c r="K50" i="6" s="1"/>
  <c r="G13" i="6"/>
  <c r="I48" i="6"/>
  <c r="I50" i="6" s="1"/>
  <c r="J13" i="6"/>
  <c r="H48" i="6"/>
  <c r="H50" i="6" s="1"/>
  <c r="F48" i="6"/>
  <c r="F50" i="6" s="1"/>
  <c r="D48" i="6"/>
  <c r="F51" i="6" l="1"/>
  <c r="G51" i="6" s="1"/>
  <c r="H51" i="6" s="1"/>
  <c r="I51" i="6" s="1"/>
  <c r="J51" i="6" s="1"/>
  <c r="K51" i="6" s="1"/>
  <c r="F49" i="6" l="1"/>
  <c r="G49" i="6" s="1"/>
  <c r="H49" i="6" s="1"/>
  <c r="I49" i="6" s="1"/>
  <c r="J49" i="6" s="1"/>
  <c r="K49" i="6" s="1"/>
</calcChain>
</file>

<file path=xl/sharedStrings.xml><?xml version="1.0" encoding="utf-8"?>
<sst xmlns="http://schemas.openxmlformats.org/spreadsheetml/2006/main" count="12965" uniqueCount="2189">
  <si>
    <t>UNIVERSIDADE FEDERAL DE CAMPINA GRANDE</t>
  </si>
  <si>
    <t xml:space="preserve"> PREFEITURA UNIVERSITÁRIA</t>
  </si>
  <si>
    <t xml:space="preserve"> SETOR DE ENGENHARIA</t>
  </si>
  <si>
    <t>ITEM</t>
  </si>
  <si>
    <t>Total</t>
  </si>
  <si>
    <t>TOTAL</t>
  </si>
  <si>
    <t>DISCRIMINAÇÃO</t>
  </si>
  <si>
    <t>PREFEITURA UNIVERSITÁRIA</t>
  </si>
  <si>
    <t>TAXA</t>
  </si>
  <si>
    <t>Administração Central (AC)</t>
  </si>
  <si>
    <t>Garantia/ riscos/ Seguros  (G + R + S)</t>
  </si>
  <si>
    <t>PIS (l)</t>
  </si>
  <si>
    <t>ISS (l)</t>
  </si>
  <si>
    <t>COFINS (l)</t>
  </si>
  <si>
    <t>Imposto de Renda (l)</t>
  </si>
  <si>
    <t>Contribuição Social s/ Lucro (l)</t>
  </si>
  <si>
    <t>Tributo sobre faturamento (após desoneração) (l)</t>
  </si>
  <si>
    <t>Despesas Financeiras (DF)</t>
  </si>
  <si>
    <t>Bonificação (Lucro) (L)</t>
  </si>
  <si>
    <t>BDI=</t>
  </si>
  <si>
    <t>COMPOSIÇÃO DA TAXA DE ENCARGOS SOCIAIS</t>
  </si>
  <si>
    <t>DESCRICAO</t>
  </si>
  <si>
    <t>HORISTAS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</si>
  <si>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</si>
  <si>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</si>
  <si>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</si>
  <si>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</si>
  <si>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</si>
  <si>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</si>
  <si>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</si>
  <si>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</si>
  <si>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</si>
  <si>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</si>
  <si>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</si>
  <si>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</si>
  <si>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</si>
  <si>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A7</t>
  </si>
  <si>
    <t>A8</t>
  </si>
  <si>
    <t>FGTS</t>
  </si>
  <si>
    <t>A9</t>
  </si>
  <si>
    <t>SECONCI</t>
  </si>
  <si>
    <t>A</t>
  </si>
  <si>
    <t>GRUPO B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</si>
  <si>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</si>
  <si>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</si>
  <si>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</si>
  <si>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</si>
  <si>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</si>
  <si>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</si>
  <si>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</si>
  <si>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</si>
  <si>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</si>
  <si>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</t>
  </si>
  <si>
    <t>GRUPO C</t>
  </si>
  <si>
    <t>C1</t>
  </si>
  <si>
    <t>C2</t>
  </si>
  <si>
    <t>C3</t>
  </si>
  <si>
    <t>C4</t>
  </si>
  <si>
    <t>C5</t>
  </si>
  <si>
    <t>C</t>
  </si>
  <si>
    <t>GRUPO D</t>
  </si>
  <si>
    <t>D1</t>
  </si>
  <si>
    <t>D2</t>
  </si>
  <si>
    <t>D</t>
  </si>
  <si>
    <t>TOTAL (A+B+C+D)</t>
  </si>
  <si>
    <t>%</t>
  </si>
  <si>
    <t>R$</t>
  </si>
  <si>
    <t>T O T A L     G E R A L</t>
  </si>
  <si>
    <t>1º  MÊS</t>
  </si>
  <si>
    <t>2º  MÊS</t>
  </si>
  <si>
    <t>3º  MÊS</t>
  </si>
  <si>
    <t>4º  MÊS</t>
  </si>
  <si>
    <t>5º  MÊS</t>
  </si>
  <si>
    <t>6º  MÊS</t>
  </si>
  <si>
    <t>CRONOGRAMA FÍSICO - FINANCEIRO</t>
  </si>
  <si>
    <t xml:space="preserve"> SETOR DE PROJETOS</t>
  </si>
  <si>
    <t xml:space="preserve">Importa a presente planilha no valor de </t>
  </si>
  <si>
    <t>FONTE</t>
  </si>
  <si>
    <t>CÓDIGO</t>
  </si>
  <si>
    <t>QUANTIDADE</t>
  </si>
  <si>
    <t>UNITÁRIO</t>
  </si>
  <si>
    <t>Acum. %</t>
  </si>
  <si>
    <t>Acum. R$</t>
  </si>
  <si>
    <t>UNIDADE</t>
  </si>
  <si>
    <t>UND</t>
  </si>
  <si>
    <t>COM BDI</t>
  </si>
  <si>
    <t>SEM DESONERAÇÃO</t>
  </si>
  <si>
    <t>COM DESONERAÇÃO</t>
  </si>
  <si>
    <t>Não incide</t>
  </si>
  <si>
    <t>Para o cálculo do BDI considera-se a seguinte fórmula:</t>
  </si>
  <si>
    <t>Em que:</t>
  </si>
  <si>
    <t>AC = taxa representativa das despesas de rateio da administração central;</t>
  </si>
  <si>
    <t>R = taxa representativa de riscos;</t>
  </si>
  <si>
    <t>S = taxa representativa de seguros;</t>
  </si>
  <si>
    <t>G = taxa representativa de garantias;</t>
  </si>
  <si>
    <t>DF = taxa representativa das despesas financeiras;</t>
  </si>
  <si>
    <t>L = taxa representativa do lucro/remuneração; e</t>
  </si>
  <si>
    <t>I = taxa representativa da incidência de tributos.</t>
  </si>
  <si>
    <t>II - Lei nº 13.161/2015: CPRB de 4,50% com desoneração e 0,00% sem desoneração (neste caso foi considerado sem desoneração em função de ser mais vantajoso para a instituição)</t>
  </si>
  <si>
    <t>KG</t>
  </si>
  <si>
    <t>M</t>
  </si>
  <si>
    <t>Quant.</t>
  </si>
  <si>
    <t>I - O percentual do BDI deverá ser norteado pelo Acórdão nº. 2622/2013-Plenário/TCU;</t>
  </si>
  <si>
    <r>
      <t xml:space="preserve">Para avaliar qual regime de contribuição previdenciária é mais vantajoso para a instituição, foram elaborados dois orçamentos e será adotado como orçamento referência o que resultar menor valor para a instituição. Neste caso o mais vantajoso para a instituição é o regime previdenciário </t>
    </r>
    <r>
      <rPr>
        <b/>
        <sz val="9"/>
        <rFont val="Arial"/>
        <family val="2"/>
      </rPr>
      <t>não desonerado</t>
    </r>
    <r>
      <rPr>
        <sz val="9"/>
        <rFont val="Arial"/>
        <family val="2"/>
      </rPr>
      <t xml:space="preserve">, sendo este adotado como </t>
    </r>
    <r>
      <rPr>
        <b/>
        <sz val="9"/>
        <rFont val="Arial"/>
        <family val="2"/>
      </rPr>
      <t xml:space="preserve">REFERÊNCIA DE CUSTOS.
</t>
    </r>
    <r>
      <rPr>
        <sz val="9"/>
        <rFont val="Arial"/>
        <family val="2"/>
      </rPr>
      <t xml:space="preserve">Caberá a cada licitante escolher o regime que lhe pareça mais adequado, entretanto quem ganhará a licitação a empresa que ofertar o menor preço no certame, este também deverá ser inferior ao </t>
    </r>
    <r>
      <rPr>
        <b/>
        <sz val="9"/>
        <rFont val="Arial"/>
        <family val="2"/>
      </rPr>
      <t>ORÇAMENTO REFERÊNCIA (ORÇAMENTO SEM DESONERAÇÃO), não cabendo</t>
    </r>
    <r>
      <rPr>
        <sz val="9"/>
        <rFont val="Arial"/>
        <family val="2"/>
      </rPr>
      <t xml:space="preserve"> nenhum pleito posterior de </t>
    </r>
    <r>
      <rPr>
        <b/>
        <sz val="9"/>
        <rFont val="Arial"/>
        <family val="2"/>
      </rPr>
      <t xml:space="preserve">aditamento contratual </t>
    </r>
    <r>
      <rPr>
        <sz val="9"/>
        <rFont val="Arial"/>
        <family val="2"/>
      </rPr>
      <t xml:space="preserve">em virtude da escolha realizada.
</t>
    </r>
  </si>
  <si>
    <t>MINISTÉRIO DA EDUCAÇÃO</t>
  </si>
  <si>
    <t>COORDENAÇÃO DE PROJETOS</t>
  </si>
  <si>
    <t>Logo:</t>
  </si>
  <si>
    <t>I - O percentual do BDI foi norteado pelo Acórdão nº. 2622/2013-Plenário/TCU;</t>
  </si>
  <si>
    <t>III - Os tributos IRPJ e CSLL não deverão integrar o cálculo do BDI, nem tampouco a planilha de custo direto, por se constituírem em tributos de natureza direta e personalística, que oneram pessoalmente o contratado, não devendo ser repassado à contratante, conforme determinação contida na Súmula nº 254/2010 (TCU);</t>
  </si>
  <si>
    <t>II - Lei nº 13.161/2015: CPRB de 4,50% com desoneração e 0,00% sem desoneração (neste caso foi considerado com desoneração em função de ser mais vantajoso para a instituição)</t>
  </si>
  <si>
    <t>PLANILHA ANALÍTICA DA COMPOSIÇÃO DA BONIFICAÇÃO E DESPESAS INDIRETAS (BDI) - EDIFICAÇÃO SEM DESONERAÇÃO</t>
  </si>
  <si>
    <t>PLANILHA ANALÍTICA DA COMPOSIÇÃO DA BONIFICAÇÃO E DESPESAS INDIRETAS (BDI)  - EDIFICAÇÃO COM DESONERAÇÃO</t>
  </si>
  <si>
    <t>PLANILHA ANALÍTICA DA COMPOSIÇÃO DA BONIFICAÇÃO E DESPESAS INDIRETAS (BDI) PARA FORNECIMENTO DE MATERIAIS E EQUIPAMENTOS -   SEM DESONERAÇÃO</t>
  </si>
  <si>
    <t>PLANILHA ANALÍTICA DA COMPOSIÇÃO DA BONIFICAÇÃO E DESPESAS INDIRETAS (BDI) PARA FORNECIMENTO DE MATERIAIS E EQUIPAMENTOS - COM DESONERAÇÃO</t>
  </si>
  <si>
    <t>m</t>
  </si>
  <si>
    <t>B.D.I:</t>
  </si>
  <si>
    <t>Leis sociais:</t>
  </si>
  <si>
    <t>Horista</t>
  </si>
  <si>
    <t>Mensalista</t>
  </si>
  <si>
    <t>D E S C R I Ç Ã O</t>
  </si>
  <si>
    <t>CUSTOS</t>
  </si>
  <si>
    <t>UNITÁRIO COM B.D.I.</t>
  </si>
  <si>
    <t>OBS: As Leis sociais estão embutido nos preços unitário dos insumos de mão de obra, de acordo com as bases.</t>
  </si>
  <si>
    <t>Leis sociais (Não Desoneradas)</t>
  </si>
  <si>
    <t>BANCO</t>
  </si>
  <si>
    <t>DESCRIÇÃO</t>
  </si>
  <si>
    <t>TIPO</t>
  </si>
  <si>
    <t>QUANT.</t>
  </si>
  <si>
    <t>VALOR UNIT</t>
  </si>
  <si>
    <t>B.D.I</t>
  </si>
  <si>
    <t>Horista:</t>
  </si>
  <si>
    <t>Mensalista:</t>
  </si>
  <si>
    <t>Total sem BDI</t>
  </si>
  <si>
    <t>Total do BDI</t>
  </si>
  <si>
    <t>Total Geral</t>
  </si>
  <si>
    <t>CUSTOS TOTAIS</t>
  </si>
  <si>
    <t>B.D.I (DIFERENCIADO):</t>
  </si>
  <si>
    <t>(NÃO USAR ESTA PLANILHA COMO REFERÊNCIA DE CUSTOS PARA LICITAR)</t>
  </si>
  <si>
    <t>ORÇAMENTO SINTÉTICO - REFERÊNCIA</t>
  </si>
  <si>
    <t>ORÇAMENTO SINTÉTICO - DEMONSTRATIVO</t>
  </si>
  <si>
    <r>
      <t xml:space="preserve">Para avaliar qual regime de contribuição previdenciária é mais vantajoso para a instituição, foram elaborados dois orçamentos e será adotado como orçamento referência o que resultar menor valor para a instituição. Neste caso o mais vantajoso para a instituição é o regime previdenciário </t>
    </r>
    <r>
      <rPr>
        <b/>
        <sz val="9"/>
        <color rgb="FFFF0000"/>
        <rFont val="Arial"/>
        <family val="2"/>
      </rPr>
      <t>NÃO DESONERADO</t>
    </r>
    <r>
      <rPr>
        <sz val="9"/>
        <color rgb="FFFF0000"/>
        <rFont val="Arial"/>
        <family val="2"/>
      </rPr>
      <t>, sendo esse adotado como REFERÊNCIA DE CUSTOS.</t>
    </r>
  </si>
  <si>
    <t>COMPOSIÇÕES ANALÍTICAS - REFERÊNCIA</t>
  </si>
  <si>
    <r>
      <t xml:space="preserve">Para avaliar qual regime de contribuição previdenciária é mais vantajoso para a instituição, foram elaborados dois orçamentos e será adotado como orçamento referência o que resultar menor valor para a instituição. Neste caso o mais vantajoso para a instituição é o regime previdenciário </t>
    </r>
    <r>
      <rPr>
        <b/>
        <sz val="10"/>
        <color rgb="FFFF0000"/>
        <rFont val="Arial"/>
        <family val="2"/>
      </rPr>
      <t>NÃO DESONERADO</t>
    </r>
    <r>
      <rPr>
        <sz val="10"/>
        <color rgb="FFFF0000"/>
        <rFont val="Arial"/>
        <family val="2"/>
      </rPr>
      <t xml:space="preserve">, sendo este adotado como </t>
    </r>
    <r>
      <rPr>
        <b/>
        <sz val="10"/>
        <color rgb="FFFF0000"/>
        <rFont val="Arial"/>
        <family val="2"/>
      </rPr>
      <t>REFERÊNCIA DE CUSTOS</t>
    </r>
    <r>
      <rPr>
        <sz val="10"/>
        <color rgb="FFFF0000"/>
        <rFont val="Arial"/>
        <family val="2"/>
      </rPr>
      <t>.</t>
    </r>
  </si>
  <si>
    <t>COMPOSIÇÕES ANALÍTICAS - DEMONSTRATIVO</t>
  </si>
  <si>
    <t>Código</t>
  </si>
  <si>
    <t>Banco</t>
  </si>
  <si>
    <t>Descrição</t>
  </si>
  <si>
    <t>Und</t>
  </si>
  <si>
    <t>Valor Unit</t>
  </si>
  <si>
    <t>ADMINISTRAÇÃO LOCAL</t>
  </si>
  <si>
    <t xml:space="preserve"> 1.1 </t>
  </si>
  <si>
    <t xml:space="preserve"> CP-C1.117 </t>
  </si>
  <si>
    <t>Próprio</t>
  </si>
  <si>
    <t>un</t>
  </si>
  <si>
    <t>SERVIÇOS PRELIMINARERS/TÉCNICOS</t>
  </si>
  <si>
    <t xml:space="preserve"> CP-C2.001 </t>
  </si>
  <si>
    <t>REGISTRO DE OBRA NO CREA-PB</t>
  </si>
  <si>
    <t>UN</t>
  </si>
  <si>
    <t>PLACA DE OBRA EM CHAPA AÇO GALVANIZADO, INCLUSIVE ESTRUTURA DE MADEIRA – FORNECIMENTO E INSTALAÇÃO</t>
  </si>
  <si>
    <t>m²</t>
  </si>
  <si>
    <t>CASA DE BOMBAS</t>
  </si>
  <si>
    <t>SINAPI</t>
  </si>
  <si>
    <t>LOCACAO CONVENCIONAL DE OBRA, UTILIZANDO GABARITO DE TÁBUAS CORRIDAS PONTALETADAS A CADA 2,00M -  2 UTILIZAÇÕES. AF_10/2018</t>
  </si>
  <si>
    <t>DEMOLIÇÃO DE PAVIMENTO INTERTRAVADO, DE FORMA MANUAL, COM REAPROVEITAMENTO. AF_12/2017</t>
  </si>
  <si>
    <t xml:space="preserve"> CP-C1.119 </t>
  </si>
  <si>
    <t>DEMOLIÇÃO DE ALVENARIA DE PEDRA</t>
  </si>
  <si>
    <t>m³</t>
  </si>
  <si>
    <t>CISTERNA</t>
  </si>
  <si>
    <t>BIBLIOTECA CENTRAL</t>
  </si>
  <si>
    <t>REMOÇÃO DE FORRO DE GESSO, DE FORMA MANUAL, SEM REAPROVEITAMENTO. AF_12/2017</t>
  </si>
  <si>
    <t>DEMOLIÇÃO DE REVESTIMENTO CERÂMICO, DE FORMA MECANIZADA COM MARTELETE, SEM REAPROVEITAMENTO. AF_12/2017</t>
  </si>
  <si>
    <t>DEMOLIÇÃO DE RODAPÉ CERÂMICO, DE FORMA MANUAL, SEM REAPROVEITAMENTO. AF_12/2017</t>
  </si>
  <si>
    <t>INSTALAÇÃO DE CABOS DE SPDA</t>
  </si>
  <si>
    <t>MOVIMENTO DE TERRA</t>
  </si>
  <si>
    <t xml:space="preserve"> CP-C1.060 </t>
  </si>
  <si>
    <t>ESCAVAÇÃO MANUAL DE VALA OU CAVA EM MATERIAL DE 1ª CATEGORIA, PROFUNDIDADE ATÉ 1,50M</t>
  </si>
  <si>
    <t>REATERRO MANUAL DE VALAS COM COMPACTAÇÃO MECANIZADA. AF_04/2016</t>
  </si>
  <si>
    <t>ESCAVAÇÃO MECANIZADA DE VALA COM PROF. ATÉ 1,5 M (MÉDIA MONTANTE E JUSANTE/UMA COMPOSIÇÃO POR TRECHO), ESCAVADEIRA (0,8 M3), LARG. DE 1,5 M A 2,5 M, EM SOLO DE 1A CATEGORIA, EM LOCAIS COM ALTO NÍVEL DE INTERFERÊNCIA. AF_02/2021</t>
  </si>
  <si>
    <t xml:space="preserve"> CP-C1.064 </t>
  </si>
  <si>
    <t>DESMONTE DE MATERIAL DE 3ª CATEGORIA A FRIO COM ARGAMASSA EXPANSIVA</t>
  </si>
  <si>
    <t>INFRA-ESTRUTURA/FUNDAÇÕES SIMPLES</t>
  </si>
  <si>
    <t xml:space="preserve"> CP-C1.035 </t>
  </si>
  <si>
    <t>ALVENARIA PEDRA GRANITICA ARGAMASSADA TRAÇO 1:5 (CIMENTO E AREIA), CONFECÇÃO MECÂNICA E TRANSPORTE</t>
  </si>
  <si>
    <t xml:space="preserve"> CP-C1.038 </t>
  </si>
  <si>
    <t>CONCRETO ARMADO PREPARO E LANÇAMENTO E ADENSAMENTO COM USO DE VIBRADOR E BETONEIRA, PARA BLOCOS DE FUNDAÇÃO, SAPATAS E FUSTE DO PILAR ATÉ A VIGA BALDRAME, COM FCK CONFORME O PROJETO, INCLUSO ARMADURA DE AÇO CA-50 E CA-60  FORMAS - CONFORME PROJETO ESTRUTURAL</t>
  </si>
  <si>
    <t>BASE DE CONCRETO SIMPLES, PARA FIXAÇÃO DE BOMBAS MEDINDO 0,75 X 0,50 X 0,10 CM, INCLUSIVE FORMAS</t>
  </si>
  <si>
    <t xml:space="preserve"> 94971 </t>
  </si>
  <si>
    <t>CONCRETO FCK = 25MPA, TRAÇO 1:2,3:2,7 (EM MASSA SECA DE CIMENTO/ AREIA MÉDIA/ BRITA 1) - PREPARO MECÂNICO COM BETONEIRA 600 L. AF_05/2021</t>
  </si>
  <si>
    <t xml:space="preserve"> CP-C1.017 </t>
  </si>
  <si>
    <t>LANÇAMENTO MANUAL DE CONCRETO FABRICADO NA OBRA, INCLUSIVE TRANSPORTE, ADENSAMENTO E ACABAMENTO</t>
  </si>
  <si>
    <t xml:space="preserve"> 96534 </t>
  </si>
  <si>
    <t>FABRICAÇÃO, MONTAGEM E DESMONTAGEM DE FÔRMA PARA BLOCO DE COROAMENTO, EM MADEIRA SERRADA, E=25 MM, 4 UTILIZAÇÕES. AF_06/2017</t>
  </si>
  <si>
    <t>SUPERESTRUTURA</t>
  </si>
  <si>
    <t xml:space="preserve"> CP-C1.039 </t>
  </si>
  <si>
    <t>CONCRETO ARMADO PREPARO E LANÇAMENTO E ADENSAMENTO COM USO DE VIBRADOR E BETONEIRA, PARA VIGA BALDRAME, COM FCK ESPECIFICADO NO O PROJETO, INCLUSO ARMADURA DE AÇO CA-50 E CA-60  FORMAS - CONFORME PROJETO ESTRUTURAL</t>
  </si>
  <si>
    <t xml:space="preserve"> CP-C1.041 </t>
  </si>
  <si>
    <t>CONCRETO ARMADO PARA PILARES, PREPARO, LANÇAMENTO E ADENSAMENTO COM USO DE VIBRADOR E BETONEIRA, COM FCK ESPECIFICADO NO PROJETO ESTRUTURAL, INCLUSO ARMADURA DE AÇO CA-50 E CA60, CIMBRAMENTO, MONTAGEM E DESMONTAGEM DE FORMAS - CONFORME PROJETO ESTRUTURAL</t>
  </si>
  <si>
    <t xml:space="preserve"> CP-C1.040 </t>
  </si>
  <si>
    <t>CONCRETO ARMADO PARA VIGAS, PREPARO, LANÇAMENTO E ADENSAMENTO COM USO DE VIBRADOR E BETONEIRA, COM FCK ESPECIFICADO NO PROJETO ESTRUTURAL, INCLUSO ARMADURA DE AÇO CA-50 E CA60, CIMBRAMENTO, MONTAGEM E DESMONTAGEM DE FORMAS - CONFORME PROJETO ESTRUTURAL</t>
  </si>
  <si>
    <t xml:space="preserve"> CP-C1.120 </t>
  </si>
  <si>
    <t>CONCRETO ARMADO PARA LAJE MACIÇA, PREPARO, LANÇAMENTO E ADENSAMENTO COM USO DE VIBRADOR E BETONEIRA, COM FCK ESPECIFICADO NO PROJETO ESTRUTURAL, INCLUSO ARMADURA DE AÇO CA-50 E CA60, CIMBRAMENTO, MONTAGEM E DESMONTAGEM DE FORMAS - CONFORME PROJETO ESTRUTURAL</t>
  </si>
  <si>
    <t xml:space="preserve"> CP-C1.121 </t>
  </si>
  <si>
    <t>CONCRETO ARMADO PARA RESERVATÓRIO, PREPARO, LANÇAMENTO E ADENSAMENTO COM USO DE VIBRADOR E BETONEIRA, COM FCK ESPECIFICADO NO PROJETO ESTRUTURAL, COM ARMADURA DE AÇO CA-50 E CA60, INCLUSIVE CIMBRAMENTO, MONTAGEM E DESMONTAGEM DE FORMAS - CONFORME PROJETO ESTRUTURAL</t>
  </si>
  <si>
    <t>ALVENARIA/VEDAÇÃO/DIVISÓRIA</t>
  </si>
  <si>
    <t>VERGA PRÉ-MOLDADA PARA PORTAS COM ATÉ 1,5 M DE VÃO. AF_03/2016</t>
  </si>
  <si>
    <t>VERGA PRÉ-MOLDADA PARA JANELAS COM ATÉ 1,5 M DE VÃO. AF_03/2016</t>
  </si>
  <si>
    <t>VERGA PRÉ-MOLDADA PARA JANELAS COM MAIS DE 1,5 M DE VÃO. AF_03/2016</t>
  </si>
  <si>
    <t>CONTRAVERGA PRÉ-MOLDADA PARA VÃOS DE ATÉ 1,5 M DE COMPRIMENTO. AF_03/2016</t>
  </si>
  <si>
    <t>CONTRAVERGA PRÉ-MOLDADA PARA VÃOS DE MAIS DE 1,5 M DE COMPRIMENTO. AF_03/2016</t>
  </si>
  <si>
    <t>ALVENARIA DE VEDAÇÃO COM ELEMENTO VAZADO DE CONCRETO (COBOGÓ) DE 7X50X50CM E ARGAMASSA DE ASSENTAMENTO COM PREPARO EM BETONEIRA. AF_05/2020</t>
  </si>
  <si>
    <t>ESQUADRIAS</t>
  </si>
  <si>
    <t xml:space="preserve"> CP-C1.124 </t>
  </si>
  <si>
    <t>PORTÃO EM TELA DE AÇO GALVANIZADO FIO 12 BWG, MALHA QUADRANGULAR / LOSANGULAR, FIO 2,77 MM (12 BWG), MALHA  7,5 X 7,5 CM, COM REVESTIMENTO EM PVC BITOLA FINAL = 3,8 MM, SOLDADAS EM QUADRO DE TUBO GALV. 2.1/2" COM CANTONEIRA 1" x 1/4" (2,22 kg/m), INCLUSIVE FERROLHO PARA CADEADO, DOBRADIÇAS, BATEDOR E PINTURA COMPOSTA POR 01 (UMA) DEMÃO DE ANTICORROSIVO E 02 (DUAS) DEMÃOS DE ESMALTE SINTÉTICO ACETINADO</t>
  </si>
  <si>
    <t>PORTA DE ALUMÍNIO DE ABRIR COM LAMBRI, COM GUARNIÇÃO E FERROLHO PARA CADEADO, FIXAÇÃO COM PARAFUSOS - FORNECIMENTO E INSTALAÇÃO. AF_12/2019 (TAMPA DA CISTERNA)</t>
  </si>
  <si>
    <t>FORRO</t>
  </si>
  <si>
    <t>FORRO EM PLACAS DE GESSO, PARA AMBIENTES COMERCIAIS. AF_05/2017_PS</t>
  </si>
  <si>
    <t>IMPERMEABILIZAÇÃO, ISOLAÇÃO TERMICA E ACÚSTICA</t>
  </si>
  <si>
    <t>CASA DE BOMBAS (LAJE DE COBERTURA)</t>
  </si>
  <si>
    <t>CONTRAPISO EM ARGAMASSA TRAÇO 1:4 (CIMENTO E AREIA), PREPARO MECÂNICO COM BETONEIRA 400 L, APLICADO EM ÁREAS SECAS SOBRE LAJE, ADERIDO, ACABAMENTO NÃO REFORÇADO, ESPESSURA 2CM. AF_07/2021</t>
  </si>
  <si>
    <t>IMPERMEABILIZAÇÃO DE SUPERFÍCIE COM MANTA ASFÁLTICA, UMA CAMADA, INCLUSIVE APLICAÇÃO DE PRIMER ASFÁLTICO, E=3MM. AF_06/2018</t>
  </si>
  <si>
    <t>PROTEÇÃO MECÂNICA DE SUPERFÍCIE HORIZONTAL COM ARGAMASSA DE CIMENTO E AREIA, TRAÇO 1:3, E=2CM. AF_06/2018</t>
  </si>
  <si>
    <t>IMPERMEABILIZAÇÃO DE PAREDES COM ARGAMASSA DE CIMENTO E AREIA, COM ADITIVO IMPERMEABILIZANTE, E = 2CM. AF_06/2018</t>
  </si>
  <si>
    <t>IMPERMEABILIZAÇÃO DE PISO COM ARGAMASSA DE CIMENTO E AREIA, COM ADITIVO IMPERMEABILIZANTE, E = 2CM. AF_06/2018</t>
  </si>
  <si>
    <t>REVESTIMENTOS</t>
  </si>
  <si>
    <t xml:space="preserve"> 87879 </t>
  </si>
  <si>
    <t>CHAPISCO APLICADO EM ALVENARIAS E ESTRUTURAS DE CONCRETO INTERNAS, COM COLHER DE PEDREIRO.  ARGAMASSA TRAÇO 1:3 COM PREPARO EM BETONEIRA 400L. AF_10/2022</t>
  </si>
  <si>
    <t xml:space="preserve"> 87529 </t>
  </si>
  <si>
    <t>MASSA ÚNICA, PARA RECEBIMENTO DE PINTURA, EM ARGAMASSA TRAÇO 1:2:8, PREPARO MECÂNICO COM BETONEIRA 400L, APLICADA MANUALMENTE EM FACES INTERNAS DE PAREDES, ESPESSURA DE 20MM, COM EXECUÇÃO DE TALISCAS. AF_06/2014</t>
  </si>
  <si>
    <t>EMBOÇO OU MASSA ÚNICA EM ARGAMASSA TRAÇO 1:2:8, PREPARO MECÂNICO COM BETONEIRA 400 L, APLICADA MANUALMENTE EM PANOS DE FACHADA COM PRESENÇA DE VÃOS, ESPESSURA DE 25 MM. AF_08/2022</t>
  </si>
  <si>
    <t>EMBOÇO OU MASSA ÚNICA EM ARGAMASSA TRAÇO 1:2:8, PREPARO MECÂNICO COM BETONEIRA 400 L, APLICADA MANUALMENTE EM PANOS CEGOS DE FACHADA (SEM PRESENÇA DE VÃOS), ESPESSURA DE 25 MM. AF_08/2022</t>
  </si>
  <si>
    <t xml:space="preserve"> CP-C1.032 </t>
  </si>
  <si>
    <t>REVESTIMENTO CERÂMICO PARA PAREDE, MEDINDO APROXIMADAMENTE 5 X 15 CM, LINHA BRICK GOLD, PORTOBELLO OU SIMILAR, APLICADO COM ARGAMASSA INDUSTRIALIZADA AC-III, REJUNTADO, EXCLUSIVE REGULARIZAÇÃO DE BASE OU EMBOÇO</t>
  </si>
  <si>
    <t xml:space="preserve"> CP-C1.138 </t>
  </si>
  <si>
    <t>REVESTIMENTO CERÂMICO PARA PAREDES EXTERNAS EM PASTILHAS DE PORCELANA 5 X 5 CM (PLACAS DE 30 X 30 CM), ALINHADAS A PRUMO, APLICADO EM SUPERFÍCIES EXTERNAS DA SACADA, COM ARGAMASSA AC IIIE E REJUNTE COLORIDO.</t>
  </si>
  <si>
    <t>PINTURA</t>
  </si>
  <si>
    <t>APLICAÇÃO E LIXAMENTO DE MASSA LÁTEX EM PAREDES, UMA DEMÃO. AF_06/2014</t>
  </si>
  <si>
    <t>APLICAÇÃO DE FUNDO SELADOR ACRÍLICO EM PAREDES, UMA DEMÃO. AF_06/2014</t>
  </si>
  <si>
    <t>APLICAÇÃO MANUAL DE PINTURA COM TINTA LÁTEX ACRÍLICA EM PAREDES, DUAS DEMÃOS. AF_06/2014</t>
  </si>
  <si>
    <t>APLICAÇÃO E LIXAMENTO DE MASSA LÁTEX EM TETO, UMA DEMÃO. AF_06/2014</t>
  </si>
  <si>
    <t>APLICAÇÃO DE FUNDO SELADOR ACRÍLICO EM TETO, UMA DEMÃO. AF_06/2014</t>
  </si>
  <si>
    <t>APLICAÇÃO MANUAL DE PINTURA COM TINTA LÁTEX ACRÍLICA EM TETO, DUAS DEMÃOS. AF_06/2014</t>
  </si>
  <si>
    <t xml:space="preserve"> CP-C1.130 </t>
  </si>
  <si>
    <t>PINTURA DE TUBULAÇÃO DE INCÊNDIO DN 32 MM E CONEXÕES COM ESMALTE SINTÉTICO BRILHANTE NA COR VERMELHA 02 (DUAS) DEMÃOS, INCLUSIVE 01 (UMA) DEMÃO DE ANTICORROSIVO TIPO ZARCÃO</t>
  </si>
  <si>
    <t>BIBLIOTECA CENTRAL (PINTURA DA REPOSIÇÃO DO FORRO DE GESSO E TUBULAÇÕES)</t>
  </si>
  <si>
    <t xml:space="preserve"> CP-C1.131 </t>
  </si>
  <si>
    <t xml:space="preserve"> CP-C1.133 </t>
  </si>
  <si>
    <t>PINTURA DE TUBULAÇÃO METÁLICA DN 3/4” – 20 MM, PARA GUARDA CORPO/CORRIMÃO COM ESMALTE SINTÉTICO ACETINADO 02 (DUAS) DEMÃOS, INCLUSIVE 01 (UMA) DEMÃO DE ANTICORROSIVO TIPO ZARCÃO.</t>
  </si>
  <si>
    <t xml:space="preserve"> CP-C1.134 </t>
  </si>
  <si>
    <t>PINTURA DE TUBULAÇÃO METÁLICA DN 1” – 25 MM, PARA GUARDA CORPO/CORRIMÃO COM ESMALTE SINTÉTICO ACETINADO 02 (DUAS) DEMÃOS, INCLUSIVE 01 (UMA) DEMÃO DE ANTICORROSIVO TIPO ZARCÃO.</t>
  </si>
  <si>
    <t xml:space="preserve"> CP-C1.135 </t>
  </si>
  <si>
    <t>PINTURA DE TUBULAÇÃO METÁLICA DN 1 1/4” – 32 MM, PARA GUARDA CORPO/CORRIMÃO COM ESMALTE SINTÉTICO ACETINADO 02 (DUAS) DEMÃOS, INCLUSIVE 01 (UMA) DEMÃO DE ANTICORROSIVO TIPO ZARCÃO.</t>
  </si>
  <si>
    <t xml:space="preserve"> CP-C1.136 </t>
  </si>
  <si>
    <t>PINTURA DE TUBULAÇÃO METÁLICA DN 1 1/2” – 40 MM, PARA GUARDA CORPO/CORRIMÃO COM ESMALTE SINTÉTICO ACETINADO 02 (DUAS) DEMÃOS, INCLUSIVE 01 (UMA) DEMÃO DE ANTICORROSIVO TIPO ZARCÃO.</t>
  </si>
  <si>
    <t>INSTALAÇÕES HIDRAULICAS E SANITÁRIAS</t>
  </si>
  <si>
    <t>CISTERNA (ALIMENTAÇÃO)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</si>
  <si>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</si>
  <si>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TORNEIRA DE BOIA PARA CAIXA D'ÁGUA, ROSCÁVEL, 3/4" - FORNECIMENTO E INSTALAÇÃO. AF_08/2021</t>
  </si>
  <si>
    <t>REGISTRO DE GAVETA BRUTO, LATÃO, ROSCÁVEL, 3/4" - FORNECIMENTO E INSTALAÇÃO. AF_08/2021</t>
  </si>
  <si>
    <t>PISO</t>
  </si>
  <si>
    <t>LASTRO DE CONCRETO MAGRO, APLICADO EM PISOS, LAJES SOBRE SOLO OU RADIERS, ESPESSURA DE 5 CM. AF_07/2016</t>
  </si>
  <si>
    <t>CONTRAPISO COM ARGAMASSA AUTONIVELANTE, APLICADO SOBRE LAJE, NÃO ADERIDO, ESPESSURA 3CM. AF_07/2021</t>
  </si>
  <si>
    <t>PISO CIMENTADO, TRAÇO 1:3 (CIMENTO E AREIA), ACABAMENTO RÚSTICO, ESPESSURA 2,0 CM, PREPARO MECÂNICO DA ARGAMASSA. AF_09/2020</t>
  </si>
  <si>
    <t>BIBLIOTECA - SUBSTITUIÇÃO DO PISO DA ESCADA</t>
  </si>
  <si>
    <t>REASSENTAMENTO DE BLOCOS RETANGULAR PARA PISO INTERTRAVADO, ESPESSURA DE 6 CM, EM VIA/ESTACIONAMENTO, COM REAPROVEITAMENTO DOS BLOCOS RETANGULAR - INCLUSO RETIRADA E COLOCAÇÃO DO MATERIAL. AF_12/2020</t>
  </si>
  <si>
    <t xml:space="preserve"> CP-C1.132 </t>
  </si>
  <si>
    <t>REVESTIMENTO CERÂMICO PARA PISO OU PAREDE, 50 X 50 CM, ANTIDERRAPANTE (PORCELANATO), ELIZABETH OU SIMILAR, APLICADO COM ARGAMASSA INDUSTRIALIZADA AC-III, REJUNTADO, EXCLUSIVE REGULARIZAÇÃO DE BASE OU EMBOÇO</t>
  </si>
  <si>
    <t xml:space="preserve"> CP-C1.049 </t>
  </si>
  <si>
    <t>REPOSIÇÃO DE RODAPÉ EM PORCELANATO DE 7CM DE ALTURA COM PLACAS DE PORCELANATOS ANTIDERRAPANTE DE DIMENSÕES CONFORME A EXISTENTE, APLICADAS COM ARGAMASSA ACIII E REJUNTAMENTO</t>
  </si>
  <si>
    <t>SERVIÇOS COMPLEMENTARES</t>
  </si>
  <si>
    <t>GUARDA-CORPO DE AÇO GALVANIZADO DE 1,10M, MONTANTES TUBULARES DE 1.1/4 ESPAÇADOS DE 1,20M, TRAVESSA SUPERIOR DE 1.1/2, GRADIL FORMADO POR TUBOS HORIZONTAIS DE 1 E VERTICAIS DE 3/4, FIXADO COM CHUMBADOR MECÂNICO. AF_04/2019_PS</t>
  </si>
  <si>
    <t>CORRIMÃO SIMPLES, DIÂMETRO EXTERNO = 1 1/2, EM AÇO GALVANIZADO. AF_04/2019_PS</t>
  </si>
  <si>
    <t xml:space="preserve"> CP-C1.137 </t>
  </si>
  <si>
    <t>RETIRADA E RECOLOCAÇÃO DE ESQUADRIAS DE VIDRO, INCLUSIVE COM RETIRADA E RECOLOCAÇÃO DE FERRAGENS E ACESSÓRIOS, COM INVERSÃO DO SENTIDO DE ABERTURA DAS PORTAS CASO NECESSÁRIO.</t>
  </si>
  <si>
    <t>INSTALAÇÕES DE COMBATE A INCÊNDIO</t>
  </si>
  <si>
    <t>TUBULAÇÕES E SISTEMAS DE HIDRANTES</t>
  </si>
  <si>
    <t>TUBO DE AÇO GALVANIZADO COM COSTURA, CLASSE MÉDIA, DN 65 (2 1/2"), CONEXÃO ROSQUEADA, INSTALADO EM REDE DE ALIMENTAÇÃO PARA HIDRANTE - FORNECIMENTO E INSTALAÇÃO. AF_10/2020</t>
  </si>
  <si>
    <t>LUVA, EM FERRO GALVANIZADO, DN 65 (2 1/2"), CONEXÃO ROSQUEADA, INSTALADO EM REDE DE ALIMENTAÇÃO PARA HIDRANTE - FORNECIMENTO E INSTALAÇÃO. AF_10/2020</t>
  </si>
  <si>
    <t>JOELHO 90 GRAUS, EM FERRO GALVANIZADO, DN 65 (2 1/2"), CONEXÃO ROSQUEADA, INSTALADO EM REDE DE ALIMENTAÇÃO PARA HIDRANTE - FORNECIMENTO E INSTALAÇÃO. AF_10/2020</t>
  </si>
  <si>
    <t>TÊ, EM FERRO GALVANIZADO, CONEXÃO ROSQUEADA, DN 65 (2 1/2"), INSTALADO EM REDE DE ALIMENTAÇÃO PARA HIDRANTE - FORNECIMENTO E INSTALAÇÃO. AF_10/2020</t>
  </si>
  <si>
    <t>UNIÃO, EM FERRO GALVANIZADO, DN 65 (2 1/2"), CONEXÃO ROSQUEADA, INSTALADO EM REDE DE ALIMENTAÇÃO PARA HIDRANTE - FORNECIMENTO E INSTALAÇÃO. AF_10/2020</t>
  </si>
  <si>
    <t>REGISTRO DE GAVETA BRUTO, LATÃO, ROSCÁVEL, 2 1/2" - FORNECIMENTO E INSTALAÇÃO. AF_08/2021</t>
  </si>
  <si>
    <t>VÁLVULA DE RETENÇÃO HORIZONTAL, DE BRONZE, ROSCÁVEL, 2 1/2" - FORNECIMENTO E INSTALAÇÃO. AF_08/2021</t>
  </si>
  <si>
    <t>TUBO DE AÇO GALVANIZADO COM COSTURA, CLASSE MÉDIA, DN 32 (1 1/4"), CONEXÃO ROSQUEADA, INSTALADO EM REDE DE ALIMENTAÇÃO PARA HIDRANTE - FORNECIMENTO E INSTALAÇÃO. AF_10/2020</t>
  </si>
  <si>
    <t>JOELHO 90 GRAUS, EM FERRO GALVANIZADO, DN 32 (1 1/4"), CONEXÃO ROSQUEADA, INSTALADO EM REDE DE ALIMENTAÇÃO PARA HIDRANTE - FORNECIMENTO E INSTALAÇÃO. AF_10/2020</t>
  </si>
  <si>
    <t>LUVA DE REDUÇÃO, EM FERRO GALVANIZADO, 2 1/2" X 1 1/2", CONEXÃO ROSQUEADA, INSTALADO EM PRUMADAS - FORNECIMENTO E INSTALAÇÃO. AF_10/2020</t>
  </si>
  <si>
    <t>LUVA DE REDUÇÃO, EM FERRO GALVANIZADO, 1 1/2" X 1 1/4", CONEXÃO ROSQUEADA, INSTALADO EM REDE DE ALIMENTAÇÃO PARA HIDRANTE - FORNECIMENTO E INSTALAÇÃO. AF_10/2020</t>
  </si>
  <si>
    <t>UNIÃO, EM FERRO GALVANIZADO, DN 32 (1 1/4"), CONEXÃO ROSQUEADA, INSTALADO EM REDE DE ALIMENTAÇÃO PARA HIDRANTE - FORNECIMENTO E INSTALAÇÃO. AF_10/2020</t>
  </si>
  <si>
    <t>REGISTRO DE GAVETA BRUTO, LATÃO, ROSCÁVEL, 1 1/4" - FORNECIMENTO E INSTALAÇÃO. AF_08/2021</t>
  </si>
  <si>
    <t xml:space="preserve"> CP-C1.125 </t>
  </si>
  <si>
    <t>FIXAÇÃO DE TUBOS HORIZONTAIS DE PVC, CPVC OU COBRE DIÂMETROS MAIORES QUE 40 MM E MENORES OU IGUAIS A 75 MM COM ABRAÇADEIRA METÁLICA RÍGIDA TIPO D 1 1/2, FIXADA DIRETAMENTE NA LAJE. AF_05/2015</t>
  </si>
  <si>
    <t xml:space="preserve"> CP-C1.126 </t>
  </si>
  <si>
    <t>HIDRANTE DE RECALQUE INCLUINDO CAIXA EM ALVENARIA DE TIJOLOS MACIÇOS ESP. = 0,12M, DIM. INT. = 0.40 X 0.60 X 0.35M, COM TAMPA EM FERRO FUNDIDO 0,40 X 0,60 E FUNDO COM BRITA</t>
  </si>
  <si>
    <t>EXTINTORES</t>
  </si>
  <si>
    <t>EXTINTOR DE INCÊNDIO PORTÁTIL COM CARGA DE ÁGUA PRESSURIZADA DE 10 L, CLASSE A - FORNECIMENTO E INSTALAÇÃO. AF_10/2020_PE</t>
  </si>
  <si>
    <t>EXTINTOR DE INCÊNDIO PORTÁTIL COM CARGA DE PQS DE 6 KG, CLASSE BC - FORNECIMENTO E INSTALAÇÃO. AF_10/2020_PE</t>
  </si>
  <si>
    <t>EXTINTOR DE INCÊNDIO PORTÁTIL COM CARGA DE CO2 DE 4 KG, CLASSE BC - FORNECIMENTO E INSTALAÇÃO. AF_10/2020_PE</t>
  </si>
  <si>
    <t>SINALIZAÇÃO E ILUMINAÇÃO</t>
  </si>
  <si>
    <t>PINTURA DE PISO COM TINTA EPÓXI, APLICAÇÃO MANUAL, 2 DEMÃOS, INCLUSO PRIMER EPÓXI. AF_05/2021</t>
  </si>
  <si>
    <t xml:space="preserve"> CP-C1.011 </t>
  </si>
  <si>
    <t>PLACA DE SINALIZACAO DE SEGURANCA CONTRA INCENDIO, FOTOLUMINESCENTE, QUADRADA, *20 X 20* CM, EM PVC *2* MM ANTI-CHAMAS (SIMBOLOS, CORES E PICTOGRAMAS CONFORME NBR 13434) - FORNECIMENTO E INSTALAÇÃO</t>
  </si>
  <si>
    <t>Un</t>
  </si>
  <si>
    <t xml:space="preserve"> CP-C1.127 </t>
  </si>
  <si>
    <t>PLACA DE SINALIZACAO DE SEGURANCA CONTRA INCENDIO, FOTOLUMINESCENTE, RETANGULAR, 13 X 26 CM, EM PVC *2* MM ANTI-CHAMAS (SIMBOLOS, CORES E PICTOGRAMAS CONFORME NBR 16820) - FORNECIMENTO E INSTALAÇÃO</t>
  </si>
  <si>
    <t xml:space="preserve"> CP-C1.013 </t>
  </si>
  <si>
    <t>PLACA DE SINALIZACAO DE SEGURANCA CONTRA INCENDIO, FOTOLUMINESCENTE, QUADRADA, *20 X 40* CM, EM PVC *2* MM ANTI-CHAMAS (SIMBOLOS, CORES E PICTOGRAMAS CONFORME NBR 16820) - FORNECIMENTO E INSTALAÇÃO</t>
  </si>
  <si>
    <t xml:space="preserve"> CP-C1.128 </t>
  </si>
  <si>
    <t>PLACA DE SINALIZACAO DE SEGURANCA CONTRA INCENDIO TIPO M1 OU M2, FOTOLUMINESCENTE, RETANGULAR, 50 X 50 CM, EM PVC *2* MM ANTI-CHAMAS (SIMBOLOS, CORES E PICTOGRAMAS CONFORME NBR 16820) - FORNECIMENTO E INSTALAÇÃO</t>
  </si>
  <si>
    <t xml:space="preserve"> CP-C1.129 </t>
  </si>
  <si>
    <t>LUMINÁRIA DE EMERGÊNCIA C/ DOIS PROJETORS LED ALIMENTAÇÃO 127/220 DE 12V/55 AUTONOMIA DE 3HORAS - FORNECIMENTO E INSTALAÇÃO</t>
  </si>
  <si>
    <t>LUMINÁRIA DE EMERGÊNCIA, COM 30 LÂMPADAS LED DE 2 W, SEM REATOR - FORNECIMENTO E INSTALAÇÃO. AF_02/2020</t>
  </si>
  <si>
    <t>EQUIPAMENTOS</t>
  </si>
  <si>
    <t>SBC</t>
  </si>
  <si>
    <t>BOMBA INCENDIO CENTRIFUGA 15 CV TRI TJM 678 DANCOR</t>
  </si>
  <si>
    <t>BOMBA CENTRIFUGA BC-98 1/3 CV 220V MONOFASICA SCHNEIDER</t>
  </si>
  <si>
    <t>INSTALAÇÕES ELÉTRICAS</t>
  </si>
  <si>
    <t>INSTALAÇÕES ELÉTRICAS DA BIBLIOTECA</t>
  </si>
  <si>
    <t>TÉRREO</t>
  </si>
  <si>
    <t>ALARME E DETECÇÃO DE INCÊNDIO</t>
  </si>
  <si>
    <t xml:space="preserve"> CP-ECM022 </t>
  </si>
  <si>
    <t>CENTRAL DE ALARME DE INCÊNDIO COM CAPACIDADE PARA ATÉ 125 DISPOSITIVOS ENDEREÇÁVEIS EM SEU LAÇO, INCLUINDO BATERIAS (REF: INTELBRAS CIE 1125 OU SIMILAR/EQUIVALENTE TÉCNICO)</t>
  </si>
  <si>
    <t xml:space="preserve"> CP-ECM021 </t>
  </si>
  <si>
    <t>DETECTOR DE FUMAÇA ÓPTICO - ENDEREÇÁVEL</t>
  </si>
  <si>
    <t xml:space="preserve"> CP-ECM019 </t>
  </si>
  <si>
    <t>SIRENE AÚDIOVISUAL, 120DB, PARA ALARME DE INCÊNDIO - ENDEREÇAVEL</t>
  </si>
  <si>
    <t xml:space="preserve"> CP-ECM020 </t>
  </si>
  <si>
    <t>ACIONADOR MANUAL (BOTOEIRA) "APERTE AQUI", P/INSTAL. INCENDIO - ENDEREÇÁVEL</t>
  </si>
  <si>
    <t xml:space="preserve"> CP-ECM018 </t>
  </si>
  <si>
    <t>CABO BLINDADO PARA ALARME E DETECÇÃO DE INCÊNDIO 4 X 1,5MM2</t>
  </si>
  <si>
    <t xml:space="preserve"> CP-ECP020 </t>
  </si>
  <si>
    <t>CAIXA DE PASSAGEM PVC 4" X 4" SOBREPOSTA, COM SUPORTE, PLACA E TAMPA CEGA - FORNECIMENTO E INSTALAÇÃO</t>
  </si>
  <si>
    <t>DISJUNTOR MONOPOLAR TIPO DIN, CORRENTE NOMINAL DE 10A - FORNECIMENTO E INSTALAÇÃO. AF_10/2020</t>
  </si>
  <si>
    <t xml:space="preserve"> CP-E090 </t>
  </si>
  <si>
    <t>ELETRODUTO FLEXÍVEL CORRUGADO REFORÇADO, PVC, DN 25 MM (3/4"), INSTALADO EM FORRO, IDENTIFICADO COM ANÉIS NA COR VERMELHA, A CADA 3M NO MÁXIMO</t>
  </si>
  <si>
    <t xml:space="preserve"> 91926 </t>
  </si>
  <si>
    <t>CABO DE COBRE FLEXÍVEL ISOLADO, 2,5 MM², ANTI-CHAMA 450/750 V, PARA CIRCUITOS TERMINAIS - FORNECIMENTO E INSTALAÇÃO. AF_12/2015</t>
  </si>
  <si>
    <t xml:space="preserve"> CP-E048 </t>
  </si>
  <si>
    <t>INFRAESTRUTURA PARA INSTALAÇÃO DE UM ACIONADOR MANUAL E UMA SIRENE AUDIOVISUAL, COM ELETRODUTO DE AÇO GALVANIZADO DE 3/4'' FIXADO NA PAREDE E DOIS CONDULETES EM AÇO GALVANIZADO (TIPO C / TIPO E). INCLUI CAIXA DE PASSAGEM 4X2'' COM TAMPA CEGA ACIMA DO FORRO, PARA TRANSIÇÃO ENTRE ELETRODUTO FLEXÍVEL (ACIMA DO FORRO) E RÍGIDO METÁLICO (NA PAREDE)</t>
  </si>
  <si>
    <t>ILUMINAÇÃO DE EMERGÊNCIA</t>
  </si>
  <si>
    <t>CABO DE COBRE FLEXÍVEL ISOLADO, 1,5 MM², ANTI-CHAMA 450/750 V, PARA CIRCUITOS TERMINAIS - FORNECIMENTO E INSTALAÇÃO. AF_12/2015</t>
  </si>
  <si>
    <t>ELETRODUTO FLEXÍVEL CORRUGADO, PVC, DN 25 MM (3/4"), PARA CIRCUITOS TERMINAIS, INSTALADO EM FORRO - FORNECIMENTO E INSTALAÇÃO. AF_12/2015</t>
  </si>
  <si>
    <t xml:space="preserve"> CP-E049 </t>
  </si>
  <si>
    <t>INFRAESTRUTURA PARA INSTALAÇÃO DE UM PONTO DE TOMADA PARA ILUMINAÇÃO DE EMERGÊNCIA A 2,3M DO PISO. COM ELETRODUTO DE AÇO GALVANIZADO DE 3/4'' FIXADO NA PAREDE E UM CONDULETE EM AÇO GALVANIZADO (TIPO E) COM UM MÓDULO DE TOMADA. INCLUI CAIXA DE PASSAGEM 4X2'' COM TAMPA CEGA ACIMA DO FORRO, PARA TRANSIÇÃO ENTRE ELETRODUTO FLEXÍVEL (ACIMA DO FORRO) E RÍGIDO METÁLICO (NA PAREDE)</t>
  </si>
  <si>
    <t>MEDIDAS DE PROTEÇÃO CONTRA SURTOS (MPS) NO QUADRO GERAL</t>
  </si>
  <si>
    <t xml:space="preserve"> CP-U1001 </t>
  </si>
  <si>
    <t>ADIÇÃO DE 4 DPS CLASSE I+II 12,5kA(10/350uS) / 40kA(8/20uS) / UC&gt;=275V / UP&lt;=1500V NO QUADRO GERAL DA BIBLIOTECA</t>
  </si>
  <si>
    <t>PRIMEIRO PAVIMENTO</t>
  </si>
  <si>
    <t>SEGUNDO PAVIMENTO</t>
  </si>
  <si>
    <t>LIGAÇÃO ENTRE OS PAVIMENTOS</t>
  </si>
  <si>
    <t>ELETRODUTO RÍGIDO SOLDÁVEL, PVC, DN 32 MM (1''), APARENTE - FORNECIMENTO E INSTALAÇÃO. AF_10/2022</t>
  </si>
  <si>
    <t xml:space="preserve"> CP-ECP001 </t>
  </si>
  <si>
    <t>CAIXA DE PASSAGEM PVC DE SOBREPOR COM TAMPA PARAFUSADA, DIMENSOES 15 X 15 X 10 CM - FORNECIMENTO E INSTALAÇÃO</t>
  </si>
  <si>
    <t>INSTALAÇÕES ELÉTRICAS DA CASA DE BOMBAS</t>
  </si>
  <si>
    <t>ALIMENTAÇÃO E QUADRO GERAL DA CASA DE BOMBAS</t>
  </si>
  <si>
    <t>CABO DE COBRE FLEXÍVEL ISOLADO, 10 MM², ANTI-CHAMA 0,6/1,0 KV, PARA DISTRIBUIÇÃO - FORNECIMENTO E INSTALAÇÃO. AF_12/2015</t>
  </si>
  <si>
    <t xml:space="preserve"> CP-ELD007 </t>
  </si>
  <si>
    <t>ELETRODUTO PVC RÍGIDO SOLDÁVEL DE 1 1/4'' (40MM) FIXADO EM TETO/ACIMA DO FORRO COM ABRAÇADEIRA. FORNECIMENTO E INSTALAÇÃO</t>
  </si>
  <si>
    <t xml:space="preserve"> CP-ELD064 </t>
  </si>
  <si>
    <t>FORNECIMENTO E INSTALAÇÃO DE CABEÇOTE PARA ENTRADA DE LINHA DE ALIMENTACAO PARA ELETRODUTO, EM LIGA DE ALUMINIO COM ACABAMENTO ANTI CORROSIVO, COM FIXACAO POR ENCAIXE LISO DE 360 GRAUS, DE 1 1/4"</t>
  </si>
  <si>
    <t xml:space="preserve"> CP-ERD010 </t>
  </si>
  <si>
    <t>FORNECIMENTO E INSTALAÇÃO DE CONECTOR DE PERFURAÇÃO</t>
  </si>
  <si>
    <t xml:space="preserve"> CP-ELD050 </t>
  </si>
  <si>
    <t>ELETRODUTO FLEXÍVEL CORRUGADO, PEAD, DN 40 (1 1/4"), PARA REDE ENTERRADA DE DISTRIBUIÇÃO DE ENERGIA ELÉTRICA - FORNECIMENTO E INSTALAÇÃO.</t>
  </si>
  <si>
    <t xml:space="preserve"> 93358 </t>
  </si>
  <si>
    <t>ESCAVAÇÃO MANUAL DE VALA COM PROFUNDIDADE MENOR OU IGUAL A 1,30 M. AF_02/2021</t>
  </si>
  <si>
    <t xml:space="preserve"> CP-ELD009 </t>
  </si>
  <si>
    <t>ELETRODUTO PVC RÍGIDO SOLDÁVEL DE 1 1/4'' (40MM) EMBUTIDO NO PISO, INCLUINDO RASGO E CHUMBAMENTO. FORNECIMENTO E INSTALAÇÃO</t>
  </si>
  <si>
    <t xml:space="preserve"> CP-ELD008 </t>
  </si>
  <si>
    <t>ELETRODUTO PVC RÍGIDO SOLDÁVEL DE 1 1/4'' (40MM) EMBUTIDO EM PAREDE, INCLUINDO RASGO E CHUMBAMENTO. FORNECIMENTO E INSTALAÇÃO</t>
  </si>
  <si>
    <t xml:space="preserve"> 97886 </t>
  </si>
  <si>
    <t>CAIXA ENTERRADA ELÉTRICA RETANGULAR, EM ALVENARIA COM TIJOLOS CERÂMICOS MACIÇOS, FUNDO COM BRITA, DIMENSÕES INTERNAS: 0,3X0,3X0,3 M. AF_12/2020</t>
  </si>
  <si>
    <t xml:space="preserve"> CP-EQD040 </t>
  </si>
  <si>
    <t>QUADRO GERAL DA CASA DE BOMBAS, COM DISJUNTOR GERAL DE 63A, 4 DPS CLASSE II 45KA, BARRAMENTO TRIFÁSICO DE 100A PARA 18 DISJUNTORES MONOPOLARES, CONTENDO OS SEGUINTES DISJUNTORES:2 TRIPOLARES DE 40A, 1 TRIPOLAR DE 16A, 2 MONOPOLARES DE 16A.</t>
  </si>
  <si>
    <t>CIRCUITO DE TUG E ILUMINAÇÃO (ÚNICO) DA CASA DE BOMBAS</t>
  </si>
  <si>
    <t>CONDULETE DE ALUMÍNIO, TIPO LR, PARA ELETRODUTO DE AÇO GALVANIZADO DN 20 MM (3/4''), APARENTE - FORNECIMENTO E INSTALAÇÃO. AF_10/2022</t>
  </si>
  <si>
    <t xml:space="preserve"> 95778 </t>
  </si>
  <si>
    <t>CONDULETE DE ALUMÍNIO, TIPO C, PARA ELETRODUTO DE AÇO GALVANIZADO DN 20 MM (3/4''), APARENTE - FORNECIMENTO E INSTALAÇÃO. AF_10/2022</t>
  </si>
  <si>
    <t xml:space="preserve"> 95779 </t>
  </si>
  <si>
    <t>CONDULETE DE ALUMÍNIO, TIPO E, PARA ELETRODUTO DE AÇO GALVANIZADO DN 20 MM (3/4''), APARENTE - FORNECIMENTO E INSTALAÇÃO. AF_10/2022</t>
  </si>
  <si>
    <t xml:space="preserve"> CP-ECO001 </t>
  </si>
  <si>
    <t>TAMPA PARA CONDULETE, EM PVC, PARA 1 TOMADA HEXAGONAL, INCLUINDO O MÓDULO DE TOMADA 2P+T 10A, FORNECIMENTO E INSTALAÇÃO</t>
  </si>
  <si>
    <t xml:space="preserve"> CP-ELU007 </t>
  </si>
  <si>
    <t>LUMINÁRIA DE SOBREPOR DO TIPO CALHA PARA LÂMPADAS TUBULARES. INCLUSIVE DUAS LÂMPADAS LED TUBULARES 18/20W (T8). MONTADA E INSTALADA.</t>
  </si>
  <si>
    <t xml:space="preserve"> CP-ECO005 </t>
  </si>
  <si>
    <t>TAMPA PARA CONDULETE, EM PVC, PARA 1 INTERRUPTOR E 1 TOMADA, INCLUINDO OS MÓDULOS DE INTERRUPTOR E TOMADA, FORNECIMENTO E INSTALAÇÃO</t>
  </si>
  <si>
    <t>QUADROS DE COMANDO DAS BOMBAS</t>
  </si>
  <si>
    <t xml:space="preserve"> CP-EQD036 </t>
  </si>
  <si>
    <t>QUADRO DE COMANDO DA BOMBA JOCKEY (DE 3/4CV) - COMANDO PARA PARTIDA DIRETA AUTOMÁTICA, COM SECCIONADORA GERAL, CHAVE SELETORA MANUAL/AUTOMÁTICO, BOTÃO LIGA/DESLIGA QUANDO EM MODO MANUAL, BOTÃO DE SEGURANÇA, DISJUNTOR MOTOR TRIPOLAR, CONTATORA TRIPOLAR, PRESSOSTATO E LUZ DE SINALIZAÇÃO PARA BOMBA LIGADA. QUADRO MONTADO E INSTALADO SEGUINDO DIAGRAMAS, INSTRUÇÕES E ESPECIFICAÇÕES CONTIDAS NO PROJETO.</t>
  </si>
  <si>
    <t xml:space="preserve"> CP-EQD037 </t>
  </si>
  <si>
    <t>QUADRO DE COMANDO DA BOMBA PRINCIPAL (DE 15CV) - COMANDO PARA PARTIDA ESTRELA TRIÂNGULO AUTOMÁTICA, COM SECCIONADORA GERAL, CHAVE SELETORA MANUAL/AUTOMÁTICO, BOTÃO LIGA/DESLIGA QUANDO EM MODO MANUAL, BOTÃO DE SEGURANÇA, DISJUNTOR TRIPOLAR, 3 CONTATORAS TRIPOLARES, RELÉ TÉRMICO, RELÉ DE FALTA DE FASE TRIFÁSICO, PRESSOSTATO E LUZES DE SINALIZAÇÃO PARA PAINEL ENERGIZADO, COMANDO ENERGIZADO, FALTA DE FASE, SOBRECARGA E BOMBA LIGADA, COM SINALIZAÇÃO SONORA PARA FALTA DE FASE E SOBRECARGA. QUADRO MONTADO E INSTALADO SEGUINDO DIAGRAMAS, INSTRUÇÕES E ESPECIFICAÇÕES CONTIDAS NO PROJETO.</t>
  </si>
  <si>
    <t xml:space="preserve"> CP-EQD038 </t>
  </si>
  <si>
    <t>QUADRO DE COMANDO DA BOMBA RESERVA (DE 15CV) - COMANDO PARA PARTIDA ESTRELA TRIÂNGULO AUTOMÁTICA, COM SECCIONADORA GERAL, CHAVE SELETORA MANUAL/AUTOMÁTICO, BOTÃO LIGA/DESLIGA QUANDO EM MODO MANUAL, BOTÃO DE SEGURANÇA, DISJUNTOR TRIPOLAR, 3 CONTATORAS TRIPOLARES, RELÉ TÉRMICO, RELÉ DE FALTA DE FASE TRIFÁSICO, PRESSOSTATO E LUZES DE SINALIZAÇÃO PARA PAINEL ENERGIZADO, COMANDO ENERGIZADO, FALTA DE FASE, SOBRECARGA E BOMBA LIGADA, COM SINALIZAÇÃO SONORA PARA FALTA DE FASE E SOBRECARGA. QUADRO MONTADO E INSTALADO SEGUINDO DIAGRAMAS, INSTRUÇÕES E ESPECIFICAÇÕES CONTIDAS NO PROJETO.</t>
  </si>
  <si>
    <t>MALHA DE ATERRAMENTO DA CASA DE BOMBAS</t>
  </si>
  <si>
    <t xml:space="preserve"> CP-ESP002 </t>
  </si>
  <si>
    <t>HASTE COBREADA COPPERWELD PARA ATERRAMENTO, DE ALTA CAMADA, COM NO MÍNIMO 254 MICRONS E D= 3/4" X 3,00 M, COM CONECTOR E CAIXA EM ALVENARIA COM TIJOLOS CERÂMICOS MACIÇOS, FUNDO COM BRITA. FORNECIMENTO E INSTALAÇÃO, INCLUSIVE ESCAVAÇÃO.</t>
  </si>
  <si>
    <t>CORDOALHA DE COBRE NU 50 MM², ENTERRADA, SEM ISOLADOR - FORNECIMENTO E INSTALAÇÃO. AF_12/2017</t>
  </si>
  <si>
    <t xml:space="preserve"> 90447 </t>
  </si>
  <si>
    <t>RASGO EM ALVENARIA PARA ELETRODUTOS COM DIAMETROS MENORES OU IGUAIS A 40 MM. AF_05/2015</t>
  </si>
  <si>
    <t xml:space="preserve"> 90466 </t>
  </si>
  <si>
    <t>CHUMBAMENTO LINEAR EM ALVENARIA PARA RAMAIS/DISTRIBUIÇÃO COM DIÂMETROS MENORES OU IGUAIS A 40 MM. AF_05/2015</t>
  </si>
  <si>
    <t xml:space="preserve"> CP-ELD003 </t>
  </si>
  <si>
    <t>ELETRODUTO PVC RÍGIDO SOLDÁVEL DE 3/4'' (25MM) EMBUTIDO NO PISO, INCLUINDO RASGO E CHUMBAMENTO. FORNECIMENTO E INSTALAÇÃO</t>
  </si>
  <si>
    <t xml:space="preserve"> CP-ELD002 </t>
  </si>
  <si>
    <t>ELETRODUTO PVC RÍGIDO SOLDÁVEL DE 3/4'' (25MM) EMBUTIDO EM PAREDE, INCLUINDO RASGO E CHUMBAMENTO. FORNECIMENTO E INSTALAÇÃO</t>
  </si>
  <si>
    <t>ALIMENTAÇAO DOS QUADROS DE COMANDO E DAS MOTOBOMBAS</t>
  </si>
  <si>
    <t>CABO DE COBRE FLEXÍVEL ISOLADO, 1,5 MM², ANTI-CHAMA 0,6/1,0 KV, PARA CIRCUITOS TERMINAIS - FORNECIMENTO E INSTALAÇÃO. AF_12/2015</t>
  </si>
  <si>
    <t>CABO DE COBRE FLEXÍVEL ISOLADO, 2,5 MM², ANTI-CHAMA 0,6/1,0 KV, PARA CIRCUITOS TERMINAIS - FORNECIMENTO E INSTALAÇÃO. AF_12/2015</t>
  </si>
  <si>
    <t>CABO DE COBRE FLEXÍVEL ISOLADO, 4 MM², ANTI-CHAMA 0,6/1,0 KV, PARA CIRCUITOS TERMINAIS - FORNECIMENTO E INSTALAÇÃO. AF_12/2015</t>
  </si>
  <si>
    <t>SISTEMA DE PROTEÇÃO CONTRA DESCARGAS ATMOSFÉRICAS (SPDA) DA BIBLIOTECA</t>
  </si>
  <si>
    <t xml:space="preserve"> CP-ESP016 </t>
  </si>
  <si>
    <t>SISTEMA DE PROTEÇÃO CONTRA DESCARGAS ATMOSFÉRICAS (SPDA) COMPOSTO DE: 01 PÁRA-RAIO TIPO FRANKLIN COM CADO DE COBRE NU DE 35MM² PARA INTERLIGAÇÃO DOS PÁRA-RAIOS; 2 MASTROS DE FERRO DE 3M 2" COM DOIS CONUNTOS DE ESTAIS DE 1,5M E 3,0 M; BASE PARA FIXAÇÃO DE FERRO GALVANIZADO PARA PÁRA-RAIOS; SINALIZADOR DUPLO; 14 CONDUTORES DE DESCIDA  COM CADO DE COBRE NU 35MM² PRESO COM PRESILHAS PARA CABOS E PARAFUSOS AUTO ATARRACHANTES; 14 HASTES DE ATERRAMENTO 5/8X3,0M; 14 CAIXAS DE INSPEÇÃO PARA ATERRAMENTO COM TAMPA; MALHA DE EQUIPOTENCIALIZAÇÃO EMBUTIDA NO SOLO COM CABO DE COBRE NU 50MM² INTERLIGANDO AS HASTES DE ATERRAMENTO DOS CONDUTORES DE DESCIDA E A MALHA DE ATERRAMENTO DA EDIFICAÇÃO;14 CONDULETES TIPO C COM CONECETORES DE MEDIÇÃO E PLACA SINALIZADORA. AS EMENDAS DEVERÃO SER FEITAS COM SOLDAS EXOTÉRMICAS OU CONECTORES GTDU DE BRONZE. MONTADO E INSTALADO CONFORME PROJETO</t>
  </si>
  <si>
    <t xml:space="preserve"> CP-E050 </t>
  </si>
  <si>
    <t>ANDAIME METALICO TIPO FACHADEIRO, LARGURA DE 1,20 M, ALTURA POR PECA DE 2,0 M, INCLUINDO, MONTAGEM, DESMONTAGEM SAPATAS E ITENS NECESSARIOS A INSTALACAO (MEDIDO POR M2 DA ÁREA DE FACHADA ATENDIDO PELO ANDAIME)</t>
  </si>
  <si>
    <t>RECONSTRUÇÃO DA RAMPA DE ACESSO EXTERNA</t>
  </si>
  <si>
    <t>EXECUÇÃO DE PASSEIO EM PISO INTERTRAVADO, COM BLOCO RETANGULAR COR NATURAL DE 20 X 10 CM, ESPESSURA 6 CM. AF_10/2022</t>
  </si>
  <si>
    <t>11.2.2</t>
  </si>
  <si>
    <t>11.2.3</t>
  </si>
  <si>
    <t>1.1</t>
  </si>
  <si>
    <t>2.1</t>
  </si>
  <si>
    <t>2.1.1</t>
  </si>
  <si>
    <t>2.1.2</t>
  </si>
  <si>
    <t>2.2</t>
  </si>
  <si>
    <t>2.2.1</t>
  </si>
  <si>
    <t>2.2.2</t>
  </si>
  <si>
    <t>2.2.3</t>
  </si>
  <si>
    <t>2.3</t>
  </si>
  <si>
    <t>2.3.1</t>
  </si>
  <si>
    <t>2.4</t>
  </si>
  <si>
    <t>2.4.1</t>
  </si>
  <si>
    <t>2.4.2</t>
  </si>
  <si>
    <t>2.4.3</t>
  </si>
  <si>
    <t>2.4.4</t>
  </si>
  <si>
    <t>2.5</t>
  </si>
  <si>
    <t>2.5.1</t>
  </si>
  <si>
    <t>3.1</t>
  </si>
  <si>
    <t>3.1.1</t>
  </si>
  <si>
    <t>3.1.2</t>
  </si>
  <si>
    <t>3.2</t>
  </si>
  <si>
    <t>3.2.1</t>
  </si>
  <si>
    <t>3.2.2</t>
  </si>
  <si>
    <t>3.3</t>
  </si>
  <si>
    <t>3.3.1</t>
  </si>
  <si>
    <t>3.3.2</t>
  </si>
  <si>
    <t>3.3.3</t>
  </si>
  <si>
    <t>3.4</t>
  </si>
  <si>
    <t>3.4.1</t>
  </si>
  <si>
    <t>3.4.2</t>
  </si>
  <si>
    <t>4.1</t>
  </si>
  <si>
    <t>4.1.1</t>
  </si>
  <si>
    <t>4.1.2</t>
  </si>
  <si>
    <t>4.2</t>
  </si>
  <si>
    <t>4.2.1</t>
  </si>
  <si>
    <t>4.2.2</t>
  </si>
  <si>
    <t>4.2.3</t>
  </si>
  <si>
    <t>5.1</t>
  </si>
  <si>
    <t>5.1.1</t>
  </si>
  <si>
    <t>5.1.2</t>
  </si>
  <si>
    <t>5.1.3</t>
  </si>
  <si>
    <t>5.1.4</t>
  </si>
  <si>
    <t>5.2</t>
  </si>
  <si>
    <t>5.2.1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</si>
  <si>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</si>
  <si>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</si>
  <si>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</si>
  <si>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</si>
  <si>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</si>
  <si>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</si>
  <si>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</si>
  <si>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</si>
  <si>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6.2</t>
  </si>
  <si>
    <t>6.2.1</t>
  </si>
  <si>
    <t>7.1</t>
  </si>
  <si>
    <t>7.1.1</t>
  </si>
  <si>
    <t>7.1.2</t>
  </si>
  <si>
    <t>8.1</t>
  </si>
  <si>
    <t>8.1.1</t>
  </si>
  <si>
    <t>9.1</t>
  </si>
  <si>
    <t>9.1.1</t>
  </si>
  <si>
    <t>9.1.2</t>
  </si>
  <si>
    <t>9.1.3</t>
  </si>
  <si>
    <t>9.2</t>
  </si>
  <si>
    <t>9.2.1</t>
  </si>
  <si>
    <t>9.2.2</t>
  </si>
  <si>
    <t>10.1</t>
  </si>
  <si>
    <t>10.1.1</t>
  </si>
  <si>
    <t>10.1.2</t>
  </si>
  <si>
    <t>10.1.3</t>
  </si>
  <si>
    <t>10.1.4</t>
  </si>
  <si>
    <t>10.1.5</t>
  </si>
  <si>
    <t>10.2</t>
  </si>
  <si>
    <t>10.2.1</t>
  </si>
  <si>
    <t>10.3</t>
  </si>
  <si>
    <t>10.3.1</t>
  </si>
  <si>
    <t>10.3.2</t>
  </si>
  <si>
    <t>11.1</t>
  </si>
  <si>
    <t>11.1.1</t>
  </si>
  <si>
    <t>11.1.2</t>
  </si>
  <si>
    <t>11.1.3</t>
  </si>
  <si>
    <t>11.1.4</t>
  </si>
  <si>
    <t>11.1.5</t>
  </si>
  <si>
    <t>11.1.6</t>
  </si>
  <si>
    <t>11.1.7</t>
  </si>
  <si>
    <t>11.2</t>
  </si>
  <si>
    <t>11.2.1</t>
  </si>
  <si>
    <t>11.2.4</t>
  </si>
  <si>
    <t>11.2.5</t>
  </si>
  <si>
    <t>11.2.6</t>
  </si>
  <si>
    <t>11.2.7</t>
  </si>
  <si>
    <t>11.2.8</t>
  </si>
  <si>
    <t>12.1</t>
  </si>
  <si>
    <t>12.1.1</t>
  </si>
  <si>
    <t>12.1.2</t>
  </si>
  <si>
    <t>12.1.3</t>
  </si>
  <si>
    <t>13.1</t>
  </si>
  <si>
    <t>13.1.1</t>
  </si>
  <si>
    <t>13.1.2</t>
  </si>
  <si>
    <t>13.1.3</t>
  </si>
  <si>
    <t>13.2</t>
  </si>
  <si>
    <t>13.2.1</t>
  </si>
  <si>
    <t>13.2.2</t>
  </si>
  <si>
    <t>13.2.3</t>
  </si>
  <si>
    <t>13.2.4</t>
  </si>
  <si>
    <t>13.3</t>
  </si>
  <si>
    <t>13.3.1</t>
  </si>
  <si>
    <t>13.3.2</t>
  </si>
  <si>
    <t>14.1</t>
  </si>
  <si>
    <t>14.2</t>
  </si>
  <si>
    <t>14.3</t>
  </si>
  <si>
    <t>15.1</t>
  </si>
  <si>
    <t>15.1.1</t>
  </si>
  <si>
    <t>15.1.2</t>
  </si>
  <si>
    <t>15.1.3</t>
  </si>
  <si>
    <t>15.1.4</t>
  </si>
  <si>
    <t>15.1.5</t>
  </si>
  <si>
    <t>15.1.6</t>
  </si>
  <si>
    <t>15.1.7</t>
  </si>
  <si>
    <t>15.1.8</t>
  </si>
  <si>
    <t>15.1.9</t>
  </si>
  <si>
    <t>15.1.10</t>
  </si>
  <si>
    <t>15.1.11</t>
  </si>
  <si>
    <t>15.1.12</t>
  </si>
  <si>
    <t>15.1.13</t>
  </si>
  <si>
    <t>15.1.14</t>
  </si>
  <si>
    <t>15.1.15</t>
  </si>
  <si>
    <t>15.1.16</t>
  </si>
  <si>
    <t>15.2</t>
  </si>
  <si>
    <t>15.2.1</t>
  </si>
  <si>
    <t>15.2.2</t>
  </si>
  <si>
    <t>15.2.3</t>
  </si>
  <si>
    <t>15.3</t>
  </si>
  <si>
    <t>15.3.1</t>
  </si>
  <si>
    <t>15.3.2</t>
  </si>
  <si>
    <t>15.3.3</t>
  </si>
  <si>
    <t>15.3.4</t>
  </si>
  <si>
    <t>15.3.5</t>
  </si>
  <si>
    <t>15.3.6</t>
  </si>
  <si>
    <t>15.3.7</t>
  </si>
  <si>
    <t>16.1</t>
  </si>
  <si>
    <t>16.2</t>
  </si>
  <si>
    <t>17.1</t>
  </si>
  <si>
    <t>17.1.1</t>
  </si>
  <si>
    <t>17.1.1.1</t>
  </si>
  <si>
    <t>17.1.1.1.1</t>
  </si>
  <si>
    <t>17.1.1.1.2</t>
  </si>
  <si>
    <t>17.1.1.1.3</t>
  </si>
  <si>
    <t>17.1.1.1.4</t>
  </si>
  <si>
    <t>17.1.1.1.5</t>
  </si>
  <si>
    <t>17.1.1.1.6</t>
  </si>
  <si>
    <t>17.1.1.1.7</t>
  </si>
  <si>
    <t>17.1.1.1.8</t>
  </si>
  <si>
    <t>17.1.1.1.9</t>
  </si>
  <si>
    <t>17.1.1.1.10</t>
  </si>
  <si>
    <t>17.1.1.2</t>
  </si>
  <si>
    <t>17.1.1.2.1</t>
  </si>
  <si>
    <t>17.1.1.2.2</t>
  </si>
  <si>
    <t>17.1.1.2.3</t>
  </si>
  <si>
    <t>17.1.1.2.4</t>
  </si>
  <si>
    <t>17.1.1.2.5</t>
  </si>
  <si>
    <t>17.1.1.3</t>
  </si>
  <si>
    <t>17.1.1.3.1</t>
  </si>
  <si>
    <t>17.1.2</t>
  </si>
  <si>
    <t>17.1.2.1</t>
  </si>
  <si>
    <t>17.1.2.1.1</t>
  </si>
  <si>
    <t>17.1.2.1.2</t>
  </si>
  <si>
    <t>17.1.2.1.3</t>
  </si>
  <si>
    <t>17.1.2.1.4</t>
  </si>
  <si>
    <t>17.1.2.1.5</t>
  </si>
  <si>
    <t>17.1.2.1.6</t>
  </si>
  <si>
    <t>17.1.2.1.7</t>
  </si>
  <si>
    <t>17.1.2.1.8</t>
  </si>
  <si>
    <t>17.1.2.2</t>
  </si>
  <si>
    <t>17.1.2.2.1</t>
  </si>
  <si>
    <t>17.1.2.2.2</t>
  </si>
  <si>
    <t>17.1.2.2.3</t>
  </si>
  <si>
    <t>17.1.2.2.4</t>
  </si>
  <si>
    <t>17.1.2.2.5</t>
  </si>
  <si>
    <t>17.1.3</t>
  </si>
  <si>
    <t>17.1.3.1</t>
  </si>
  <si>
    <t>17.1.3.1.1</t>
  </si>
  <si>
    <t>17.1.3.1.2</t>
  </si>
  <si>
    <t>17.1.3.1.3</t>
  </si>
  <si>
    <t>17.1.3.1.4</t>
  </si>
  <si>
    <t>17.1.3.1.5</t>
  </si>
  <si>
    <t>17.1.3.1.6</t>
  </si>
  <si>
    <t>17.1.3.1.7</t>
  </si>
  <si>
    <t>17.1.3.2</t>
  </si>
  <si>
    <t>17.1.3.2.1</t>
  </si>
  <si>
    <t>17.1.3.2.2</t>
  </si>
  <si>
    <t>17.1.3.2.3</t>
  </si>
  <si>
    <t>17.1.3.2.4</t>
  </si>
  <si>
    <t>17.1.3.2.5</t>
  </si>
  <si>
    <t>17.1.4</t>
  </si>
  <si>
    <t>17.1.4.1</t>
  </si>
  <si>
    <t>17.1.4.2</t>
  </si>
  <si>
    <t>17.2</t>
  </si>
  <si>
    <t>17.2.1</t>
  </si>
  <si>
    <t>17.2.1.1</t>
  </si>
  <si>
    <t>17.2.1.2</t>
  </si>
  <si>
    <t>17.2.1.3</t>
  </si>
  <si>
    <t>17.2.1.4</t>
  </si>
  <si>
    <t>17.2.1.5</t>
  </si>
  <si>
    <t>17.2.1.6</t>
  </si>
  <si>
    <t>17.2.1.7</t>
  </si>
  <si>
    <t>17.2.1.8</t>
  </si>
  <si>
    <t>17.2.1.9</t>
  </si>
  <si>
    <t>17.2.1.10</t>
  </si>
  <si>
    <t>17.2.1.11</t>
  </si>
  <si>
    <t>17.2.2</t>
  </si>
  <si>
    <t>17.2.2.1</t>
  </si>
  <si>
    <t>17.2.2.2</t>
  </si>
  <si>
    <t>17.2.2.3</t>
  </si>
  <si>
    <t>17.2.2.4</t>
  </si>
  <si>
    <t>17.2.2.5</t>
  </si>
  <si>
    <t>17.2.2.6</t>
  </si>
  <si>
    <t>17.2.2.7</t>
  </si>
  <si>
    <t>17.2.2.8</t>
  </si>
  <si>
    <t>17.2.3</t>
  </si>
  <si>
    <t>17.2.3.1</t>
  </si>
  <si>
    <t>17.2.3.2</t>
  </si>
  <si>
    <t>17.2.3.3</t>
  </si>
  <si>
    <t>17.2.4</t>
  </si>
  <si>
    <t>17.2.4.1</t>
  </si>
  <si>
    <t>17.2.4.2</t>
  </si>
  <si>
    <t>17.2.4.3</t>
  </si>
  <si>
    <t>17.2.4.4</t>
  </si>
  <si>
    <t>17.2.4.5</t>
  </si>
  <si>
    <t>17.2.4.6</t>
  </si>
  <si>
    <t>17.2.4.7</t>
  </si>
  <si>
    <t>17.2.4.8</t>
  </si>
  <si>
    <t>17.2.4.9</t>
  </si>
  <si>
    <t>17.2.5</t>
  </si>
  <si>
    <t>17.2.5.1</t>
  </si>
  <si>
    <t>17.2.5.2</t>
  </si>
  <si>
    <t>17.2.5.3</t>
  </si>
  <si>
    <t>17.2.5.4</t>
  </si>
  <si>
    <t>17.2.5.5</t>
  </si>
  <si>
    <t>17.2.5.6</t>
  </si>
  <si>
    <t>17.3</t>
  </si>
  <si>
    <t>17.3.1</t>
  </si>
  <si>
    <t>17.3.2</t>
  </si>
  <si>
    <t>Tipo</t>
  </si>
  <si>
    <t>Composição</t>
  </si>
  <si>
    <t>ASTU - ASSENTAMENTO DE TUBOS E PECAS</t>
  </si>
  <si>
    <t>Composição Auxiliar</t>
  </si>
  <si>
    <t xml:space="preserve"> 90777 </t>
  </si>
  <si>
    <t>ENGENHEIRO CIVIL DE OBRA JUNIOR COM ENCARGOS COMPLEMENTARES</t>
  </si>
  <si>
    <t>SEDI - SERVIÇOS DIVERSOS</t>
  </si>
  <si>
    <t>H</t>
  </si>
  <si>
    <t xml:space="preserve"> 91677 </t>
  </si>
  <si>
    <t>ENGENHEIRO ELETRICISTA COM ENCARGOS COMPLEMENTARES</t>
  </si>
  <si>
    <t>MO sem LS =&gt;</t>
  </si>
  <si>
    <t>LS =&gt;</t>
  </si>
  <si>
    <t>MO com LS =&gt;</t>
  </si>
  <si>
    <t>Valor do BDI =&gt;</t>
  </si>
  <si>
    <t>Valor com BDI =&gt;</t>
  </si>
  <si>
    <t>10.2.2</t>
  </si>
  <si>
    <t>ASSENTAMENTO DE GUIA (MEIO-FIO) EM TRECHO RETO, CONFECCIONADA EM CONCRETO PRÉ-FABRICADO, DIMENSÕES 80X08X08X25 CM (COMPRIMENTO X BASE INFERIOR X BASE SUPERIOR X ALTURA), PARA URBANIZAÇÃO INTERNA DE EMPREENDIMENTOS. AF_06/2016</t>
  </si>
  <si>
    <t>13.3.3</t>
  </si>
  <si>
    <t>14.4</t>
  </si>
  <si>
    <t>14.5</t>
  </si>
  <si>
    <t>DISPOSIÇÃO FINAL DE RESÍDUOS DA CONSTRUÇÃO CIVIL EM ÁREA LICENCIADA, COM COMPROVANTE DE DESTINAÇÃO E TIQUETE DE PESAGEM</t>
  </si>
  <si>
    <t>14.6</t>
  </si>
  <si>
    <t>GERENCIAMENTO E ADMINISTRAÇÃO DE OBRA POR ENGENHEIRO CIVIL E ENGENHEIRO ELETRICISTA</t>
  </si>
  <si>
    <t xml:space="preserve"> CP-C2.003 </t>
  </si>
  <si>
    <t>MOBILIZAÇÃO DE OBRAS - CAMPINA GRANDE</t>
  </si>
  <si>
    <t xml:space="preserve"> CP-C2.004 </t>
  </si>
  <si>
    <t>DESMOBILIZAÇÃO DE OBRAS - CAMPINA GRANDE</t>
  </si>
  <si>
    <t>RECONSTRUÇÃO DA RAMPA DE ACESSO EXTERNA E CALÇADA POSTERIOR</t>
  </si>
  <si>
    <t>CARGA, MANOBRA E DESCARGA DE ENTULHO EM CAMINHÃO BASCULANTE 10 M³ - CARGA COM ESCAVADEIRA HIDRÁULICA  (CAÇAMBA DE 0,80 M³ / 111 HP) E DESCARGA LIVRE (UNIDADE: T). AF_07/2020</t>
  </si>
  <si>
    <t>T</t>
  </si>
  <si>
    <t>TRANSPORTE COM CAMINHÃO BASCULANTE DE 10 M³, EM VIA URBANA PAVIMENTADA, DMT ATÉ 30 KM (UNIDADE: TXKM). AF_07/2020</t>
  </si>
  <si>
    <t>TXKM</t>
  </si>
  <si>
    <t xml:space="preserve"> CP-C2.118 </t>
  </si>
  <si>
    <t xml:space="preserve"> 2.1.1 </t>
  </si>
  <si>
    <t xml:space="preserve"> 2.1.2 </t>
  </si>
  <si>
    <t xml:space="preserve"> 2.2.3 </t>
  </si>
  <si>
    <t xml:space="preserve"> 2.4.2 </t>
  </si>
  <si>
    <t xml:space="preserve"> CP-C1.190 </t>
  </si>
  <si>
    <t>PERFURAÇÃO EM CONCRETO COM COROA DIAMANTADA COM DIÂMETROS ATÉ 110 MM</t>
  </si>
  <si>
    <t xml:space="preserve"> 3.1.1 </t>
  </si>
  <si>
    <t xml:space="preserve"> 3.3.3 </t>
  </si>
  <si>
    <t xml:space="preserve"> 4.1.1 </t>
  </si>
  <si>
    <t xml:space="preserve"> 4.1.2 </t>
  </si>
  <si>
    <t xml:space="preserve"> 4.2.2 </t>
  </si>
  <si>
    <t xml:space="preserve"> 5.1.1 </t>
  </si>
  <si>
    <t xml:space="preserve"> 5.1.2 </t>
  </si>
  <si>
    <t xml:space="preserve"> 5.1.3 </t>
  </si>
  <si>
    <t xml:space="preserve"> 5.1.4 </t>
  </si>
  <si>
    <t xml:space="preserve"> 5.2.1 </t>
  </si>
  <si>
    <t xml:space="preserve"> 103356 </t>
  </si>
  <si>
    <t>ALVENARIA DE VEDAÇÃO DE BLOCOS CERÂMICOS FURADOS NA HORIZONTAL DE 9X19X29 CM (ESPESSURA 9 CM) E ARGAMASSA DE ASSENTAMENTO COM PREPARO EM BETONEIRA. AF_12/2021</t>
  </si>
  <si>
    <t>ALVENARIA DE VEDAÇÃO DE BLOCOS CERÂMICOS FURADOS NA VERTICAL DE 19X19X39 CM (ESPESSURA 19 CM) E ARGAMASSA DE ASSENTAMENTO COM PREPARO EM BETONEIRA. AF_12/2021</t>
  </si>
  <si>
    <t xml:space="preserve"> 7.1.1 </t>
  </si>
  <si>
    <t xml:space="preserve"> 10.1.5 </t>
  </si>
  <si>
    <t xml:space="preserve"> 10.2.1 </t>
  </si>
  <si>
    <t xml:space="preserve"> 10.2.2 </t>
  </si>
  <si>
    <t xml:space="preserve"> 11.1.7 </t>
  </si>
  <si>
    <t xml:space="preserve"> 11.2.1 </t>
  </si>
  <si>
    <t>PINTURA DE TUBULAÇÃO DE INCÊNDIO DN 65 MM E CONEXÕES COM ESMALTE SINTÉTICO BRILHANTE NA COR VERMELHA 02 (DUAS) DEMÃOS, INCLUSIVE 01 (UMA) DEMÃO DE ANTICORROSIVO TIPO ZARCÃO E PINTURA NA COR AMARELA DOS ACESSÓRIOS HIDRÁULICOS (VÁLVULAS DE RETENÇÃO, REGISTROS DE PARAGEM, VÁLVULAS DE GOVERNO E ALARME)</t>
  </si>
  <si>
    <t xml:space="preserve"> 11.2.5 </t>
  </si>
  <si>
    <t xml:space="preserve"> 11.2.6 </t>
  </si>
  <si>
    <t xml:space="preserve"> 11.2.7 </t>
  </si>
  <si>
    <t xml:space="preserve"> 11.2.8 </t>
  </si>
  <si>
    <t xml:space="preserve"> 13.2.3 </t>
  </si>
  <si>
    <t xml:space="preserve"> 13.2.4 </t>
  </si>
  <si>
    <t xml:space="preserve"> 14.3 </t>
  </si>
  <si>
    <t xml:space="preserve"> 14.6 </t>
  </si>
  <si>
    <t xml:space="preserve"> 15.1.14 </t>
  </si>
  <si>
    <t>ABRIGO PARA HIDRANTE, 90X60X17CM, COM REGISTRO GLOBO ANGULAR 45 GRAUS 2 1/2", ADAPTADOR STORZ 2 1/2", MANGUEIRA DE INCENDIO, TIPO 2, REDUÇÃO 2 1/2" X 1 1/2" E ESGUICHO EM LATÃO 1 1/2" - FORNECIMENTO E INSTALAÇÃO. AF_10/2020</t>
  </si>
  <si>
    <t xml:space="preserve"> 15.1.16 </t>
  </si>
  <si>
    <t xml:space="preserve"> 15.3.2 </t>
  </si>
  <si>
    <t xml:space="preserve"> 15.3.3 </t>
  </si>
  <si>
    <t xml:space="preserve"> 15.3.4 </t>
  </si>
  <si>
    <t xml:space="preserve"> 15.3.5 </t>
  </si>
  <si>
    <t xml:space="preserve"> 15.3.6 </t>
  </si>
  <si>
    <t xml:space="preserve"> 17.1.1.1.1 </t>
  </si>
  <si>
    <t xml:space="preserve"> 17.1.1.1.2 </t>
  </si>
  <si>
    <t xml:space="preserve"> 17.1.1.1.3 </t>
  </si>
  <si>
    <t xml:space="preserve"> 17.1.1.1.4 </t>
  </si>
  <si>
    <t xml:space="preserve"> 17.1.1.1.5 </t>
  </si>
  <si>
    <t xml:space="preserve"> 17.1.1.1.6 </t>
  </si>
  <si>
    <t xml:space="preserve"> 17.1.1.1.8 </t>
  </si>
  <si>
    <t xml:space="preserve"> 17.1.1.1.10 </t>
  </si>
  <si>
    <t xml:space="preserve"> 17.1.1.2.5 </t>
  </si>
  <si>
    <t xml:space="preserve"> 17.1.1.3.1 </t>
  </si>
  <si>
    <t xml:space="preserve"> 17.1.4.2 </t>
  </si>
  <si>
    <t xml:space="preserve"> 17.2.1.2 </t>
  </si>
  <si>
    <t xml:space="preserve"> 17.2.1.3 </t>
  </si>
  <si>
    <t xml:space="preserve"> 17.2.1.4 </t>
  </si>
  <si>
    <t xml:space="preserve"> 17.2.1.5 </t>
  </si>
  <si>
    <t xml:space="preserve"> 17.2.1.8 </t>
  </si>
  <si>
    <t xml:space="preserve"> 17.2.1.9 </t>
  </si>
  <si>
    <t xml:space="preserve"> 17.2.1.11 </t>
  </si>
  <si>
    <t xml:space="preserve"> 17.2.2.5 </t>
  </si>
  <si>
    <t xml:space="preserve"> 17.2.2.6 </t>
  </si>
  <si>
    <t xml:space="preserve"> 17.2.2.8 </t>
  </si>
  <si>
    <t xml:space="preserve"> 17.2.3.1 </t>
  </si>
  <si>
    <t xml:space="preserve"> 17.2.3.2 </t>
  </si>
  <si>
    <t xml:space="preserve"> 17.2.3.3 </t>
  </si>
  <si>
    <t xml:space="preserve"> 17.2.4.1 </t>
  </si>
  <si>
    <t xml:space="preserve"> 17.2.4.7 </t>
  </si>
  <si>
    <t xml:space="preserve"> 17.2.4.8 </t>
  </si>
  <si>
    <t xml:space="preserve"> 17.3.1 </t>
  </si>
  <si>
    <t>Responsável técnico do item 1 ao 16.2</t>
  </si>
  <si>
    <t>Responsável técnico do item 17 ao 17.3.2</t>
  </si>
  <si>
    <t>Salário Educação</t>
  </si>
  <si>
    <t>Seguro Contra Acidentes de Trabalho</t>
  </si>
  <si>
    <t>Repouso Semanal Remunerado</t>
  </si>
  <si>
    <t>Feriados</t>
  </si>
  <si>
    <t>Auxílio - Enfermidade</t>
  </si>
  <si>
    <t>13º Salário</t>
  </si>
  <si>
    <t>Licença Paternidade</t>
  </si>
  <si>
    <t>Faltas Justificadas</t>
  </si>
  <si>
    <t>Dias de Chuvas</t>
  </si>
  <si>
    <t>Auxílio Acidente de Trabalho</t>
  </si>
  <si>
    <t>Férias Gozadas</t>
  </si>
  <si>
    <t>B10</t>
  </si>
  <si>
    <t>Salário Maternidade</t>
  </si>
  <si>
    <t>Aviso Prévio Indenizado</t>
  </si>
  <si>
    <t>Aviso Prévio Trabalhado</t>
  </si>
  <si>
    <t>Férias Indenizadas</t>
  </si>
  <si>
    <t>Depósito Rescisão Sem Justa Causa</t>
  </si>
  <si>
    <t>Indenização Adicional</t>
  </si>
  <si>
    <t>Reincidência de Grupo A sobre Grupo B</t>
  </si>
  <si>
    <t>Reincidência de Grupo A sobre Aviso Prévio
Trabalhado e Reincidência do FGTS sobre Aviso
Prévio Indenizado</t>
  </si>
  <si>
    <t>FONTE: https://www.caixa.gov.br/Downloads/sinapi-manual-de-metodologias-e-conceitos/Livro2_SINAPI_Calculos_e_Parametros_Edicao_Digital_Vigente.pdf</t>
  </si>
  <si>
    <r>
      <t xml:space="preserve">DATA BASE: </t>
    </r>
    <r>
      <rPr>
        <sz val="10"/>
        <rFont val="Arial"/>
        <family val="2"/>
      </rPr>
      <t>MAR/2023</t>
    </r>
  </si>
  <si>
    <r>
      <rPr>
        <b/>
        <sz val="10"/>
        <rFont val="Arial"/>
        <family val="2"/>
      </rPr>
      <t>TABELAS REFERENCIA:</t>
    </r>
    <r>
      <rPr>
        <sz val="10"/>
        <rFont val="Arial"/>
        <family val="2"/>
      </rPr>
      <t xml:space="preserve"> SINAPI - MAR/2023; SBC ABR/2023; ORSE JAN/2023; SEINFRA - 028; AGETOP CIVIL  
MAR/2023; EMOP - FEV/2023.</t>
    </r>
  </si>
  <si>
    <t>Eng. Civil</t>
  </si>
  <si>
    <t>Eng° Eletricista</t>
  </si>
  <si>
    <t>Observação</t>
  </si>
  <si>
    <t>FONTE: UFCG</t>
  </si>
  <si>
    <t>SERP - SERVIÇOS PRELIMINARES</t>
  </si>
  <si>
    <t xml:space="preserve"> 88316 </t>
  </si>
  <si>
    <t>SERVENTE COM ENCARGOS COMPLEMENTARES</t>
  </si>
  <si>
    <t xml:space="preserve"> 100947 </t>
  </si>
  <si>
    <t>TRANSPORTE COM CAMINHÃO CARROCERIA 9T, EM VIA URBANA PAVIMENTADA, DMT ATÉ 30KM (UNIDADE: TXKM). AF_07/2020</t>
  </si>
  <si>
    <t>TRAN - TRANSPORTES, CARGAS E DESCARGAS</t>
  </si>
  <si>
    <t>SERT - SERVIÇOS TÉCNICOS</t>
  </si>
  <si>
    <t>Insumo</t>
  </si>
  <si>
    <t xml:space="preserve"> 00000001 </t>
  </si>
  <si>
    <t>ART DE EXECUÇÃO DE OBRA OU SERVIÇO – ART. 2° DA RESOLUÇÃO Nº 1067 DE 25/09/2015</t>
  </si>
  <si>
    <t>Taxas</t>
  </si>
  <si>
    <t>Fonte: Anexo da Decisão Plenária do CONFEA PL-1514/2021</t>
  </si>
  <si>
    <t xml:space="preserve"> 88262 </t>
  </si>
  <si>
    <t>CARPINTEIRO DE FORMAS COM ENCARGOS COMPLEMENTARES</t>
  </si>
  <si>
    <t>Material</t>
  </si>
  <si>
    <t xml:space="preserve"> 88309 </t>
  </si>
  <si>
    <t>PEDREIRO COM ENCARGOS COMPLEMENTARES</t>
  </si>
  <si>
    <t>Fonte: ORSE/8</t>
  </si>
  <si>
    <t xml:space="preserve"> 11362 </t>
  </si>
  <si>
    <t>ORSE</t>
  </si>
  <si>
    <t>Serviço de furo em laje de concreto armado com Ø=110mm e esp=15cm un</t>
  </si>
  <si>
    <t>Serviços</t>
  </si>
  <si>
    <t>Fonte: 10679/ORSE</t>
  </si>
  <si>
    <t>MOVT - MOVIMENTO DE TERRA</t>
  </si>
  <si>
    <t>Fonte: ORSE/2497</t>
  </si>
  <si>
    <t xml:space="preserve"> 90979 </t>
  </si>
  <si>
    <t>COMPRESSOR DE AR REBOCÁVEL, VAZÃO 748 PCM, PRESSÃO EFETIVA DE TRABALHO 102 PSI, MOTOR DIESEL, POTÊNCIA 210 CV - CHP DIURNO. AF_06/2015</t>
  </si>
  <si>
    <t>CHOR - CUSTOS HORÁRIOS DE MÁQUINAS E EQUIPAMENTOS</t>
  </si>
  <si>
    <t>CHP</t>
  </si>
  <si>
    <t xml:space="preserve"> 92966 </t>
  </si>
  <si>
    <t>MARTELO PERFURADOR PNEUMÁTICO MANUAL, HASTE 25 X 75 MM, 21 KG - CHP DIURNO. AF_12/2015</t>
  </si>
  <si>
    <t xml:space="preserve"> 4163 </t>
  </si>
  <si>
    <t>Broca em aço   400 x 35 mm, série 11 un</t>
  </si>
  <si>
    <t xml:space="preserve"> 4184 </t>
  </si>
  <si>
    <t>Argamassa expansiva, CAIMEX ou similar kg</t>
  </si>
  <si>
    <t>kg</t>
  </si>
  <si>
    <t>Fonte: 5505766/SICRO</t>
  </si>
  <si>
    <t xml:space="preserve"> 87311 </t>
  </si>
  <si>
    <t>ARGAMASSA TRAÇO 1:5 (EM VOLUME DE CIMENTO E AREIA GROSSA ÚMIDA) PARA CHAPISCO CONVENCIONAL, PREPARO MECÂNICO COM BETONEIRA 600 L. AF_08/2019</t>
  </si>
  <si>
    <t xml:space="preserve"> 00004730 </t>
  </si>
  <si>
    <t>PEDRA DE MAO OU PEDRA RACHAO PARA ARRIMO/FUNDACAO (POSTO PEDREIRA/FORNECEDOR, SEM FRETE)</t>
  </si>
  <si>
    <t>Fonte: 00093/ORSE</t>
  </si>
  <si>
    <t>FUES - FUNDAÇÕES E ESTRUTURAS</t>
  </si>
  <si>
    <t xml:space="preserve"> 96546 </t>
  </si>
  <si>
    <t>ARMAÇÃO DE BLOCO, VIGA BALDRAME OU SAPATA UTILIZANDO AÇO CA-50 DE 10 MM - MONTAGEM. AF_06/2017</t>
  </si>
  <si>
    <t xml:space="preserve">Fonte: Dados do projeto estrutural </t>
  </si>
  <si>
    <t xml:space="preserve"> 88261 </t>
  </si>
  <si>
    <t>CARPINTEIRO DE ESQUADRIA COM ENCARGOS COMPLEMENTARES</t>
  </si>
  <si>
    <t xml:space="preserve"> 90586 </t>
  </si>
  <si>
    <t>VIBRADOR DE IMERSÃO, DIÂMETRO DE PONTEIRA 45MM, MOTOR ELÉTRICO TRIFÁSICO POTÊNCIA DE 2 CV - CHP DIURNO. AF_06/2015</t>
  </si>
  <si>
    <t>Fonte: ORSE/12813</t>
  </si>
  <si>
    <t xml:space="preserve"> 96545 </t>
  </si>
  <si>
    <t>ARMAÇÃO DE BLOCO, VIGA BALDRAME OU SAPATA UTILIZANDO AÇO CA-50 DE 8 MM - MONTAGEM. AF_06/2017</t>
  </si>
  <si>
    <t xml:space="preserve"> 96536 </t>
  </si>
  <si>
    <t>FABRICAÇÃO, MONTAGEM E DESMONTAGEM DE FÔRMA PARA VIGA BALDRAME, EM MADEIRA SERRADA, E=25 MM, 4 UTILIZAÇÕES. AF_06/2017</t>
  </si>
  <si>
    <t xml:space="preserve"> 96543 </t>
  </si>
  <si>
    <t>ARMAÇÃO DE BLOCO, VIGA BALDRAME E SAPATA UTILIZANDO AÇO CA-60 DE 5 MM - MONTAGEM. AF_06/2017</t>
  </si>
  <si>
    <t xml:space="preserve"> 92759 </t>
  </si>
  <si>
    <t>ARMAÇÃO DE PILAR OU VIGA DE ESTRUTURA CONVENCIONAL DE CONCRETO ARMADO UTILIZANDO AÇO CA-60 DE 5,0 MM - MONTAGEM. AF_06/2022</t>
  </si>
  <si>
    <t xml:space="preserve"> 92762 </t>
  </si>
  <si>
    <t>ARMAÇÃO DE PILAR OU VIGA DE ESTRUTURA CONVENCIONAL DE CONCRETO ARMADO UTILIZANDO AÇO CA-50 DE 10,0 MM - MONTAGEM. AF_06/2022</t>
  </si>
  <si>
    <t xml:space="preserve"> 92425 </t>
  </si>
  <si>
    <t>MONTAGEM E DESMONTAGEM DE FÔRMA DE PILARES RETANGULARES E ESTRUTURAS SIMILARES, PÉ-DIREITO DUPLO, EM CHAPA DE MADEIRA COMPENSADA RESINADA, 6 UTILIZAÇÕES. AF_09/2020</t>
  </si>
  <si>
    <t>Fonte: Dados do projeto estrutural</t>
  </si>
  <si>
    <t xml:space="preserve"> 92761 </t>
  </si>
  <si>
    <t>ARMAÇÃO DE PILAR OU VIGA DE ESTRUTURA CONVENCIONAL DE CONCRETO ARMADO UTILIZANDO AÇO CA-50 DE 8,0 MM - MONTAGEM. AF_06/2022</t>
  </si>
  <si>
    <t xml:space="preserve"> 92460 </t>
  </si>
  <si>
    <t>MONTAGEM E DESMONTAGEM DE FÔRMA DE VIGA, ESCORAMENTO METÁLICO, PÉ-DIREITO SIMPLES, EM CHAPA DE MADEIRA RESINADA, 6 UTILIZAÇÕES. AF_09/2020</t>
  </si>
  <si>
    <t xml:space="preserve"> 92768 </t>
  </si>
  <si>
    <t>ARMAÇÃO DE LAJE DE ESTRUTURA CONVENCIONAL DE CONCRETO ARMADO UTILIZANDO AÇO CA-60 DE 5,0 MM - MONTAGEM. AF_06/2022</t>
  </si>
  <si>
    <t xml:space="preserve"> 92769 </t>
  </si>
  <si>
    <t>ARMAÇÃO DE LAJE DE ESTRUTURA CONVENCIONAL DE CONCRETO ARMADO UTILIZANDO AÇO CA-50 DE 6,3 MM - MONTAGEM. AF_06/2022</t>
  </si>
  <si>
    <t xml:space="preserve"> 92770 </t>
  </si>
  <si>
    <t>ARMAÇÃO DE LAJE DE ESTRUTURA CONVENCIONAL DE CONCRETO ARMADO UTILIZANDO AÇO CA-50 DE 8,0 MM - MONTAGEM. AF_06/2022</t>
  </si>
  <si>
    <t xml:space="preserve"> 103760 </t>
  </si>
  <si>
    <t>MONTAGEM E DESMONTAGEM DE FÔRMA DE LAJE MACIÇA, PÉ-DIREITO SIMPLES, EM CHAPA DE MADEIRA COMPENSADA RESINADA E CIMBRAMENTO DE MADEIRA, 2 UTILIZAÇÕES. AF_03/2022</t>
  </si>
  <si>
    <t>Fonte: Dados extraídos do Projeto Estrutural</t>
  </si>
  <si>
    <t xml:space="preserve"> 92915 </t>
  </si>
  <si>
    <t>ARMAÇÃO DE ESTRUTURAS DIVERSAS DE CONCRETO ARMADO, EXCETO VIGAS, PILARES, LAJES E FUNDAÇÕES, UTILIZANDO AÇO CA-60 DE 5,0 MM - MONTAGEM. AF_06/2022</t>
  </si>
  <si>
    <t xml:space="preserve"> 92916 </t>
  </si>
  <si>
    <t>ARMAÇÃO DE ESTRUTURAS DIVERSAS DE CONCRETO ARMADO, EXCETO VIGAS, PILARES, LAJES E FUNDAÇÕES, UTILIZANDO AÇO CA-50 DE 6,3 MM - MONTAGEM. AF_06/2022</t>
  </si>
  <si>
    <t xml:space="preserve"> 92917 </t>
  </si>
  <si>
    <t>ARMAÇÃO DE ESTRUTURAS DIVERSAS DE CONCRETO ARMADO, EXCETO VIGAS, PILARES, LAJES E FUNDAÇÕES, UTILIZANDO AÇO CA-50 DE 8,0 MM - MONTAGEM. AF_06/2022</t>
  </si>
  <si>
    <t xml:space="preserve"> 92919 </t>
  </si>
  <si>
    <t>ARMAÇÃO DE ESTRUTURAS DIVERSAS DE CONCRETO ARMADO, EXCETO VIGAS, PILARES, LAJES E FUNDAÇÕES, UTILIZANDO AÇO CA-50 DE 10,0 MM - MONTAGEM. AF_06/2022</t>
  </si>
  <si>
    <t xml:space="preserve"> 92921 </t>
  </si>
  <si>
    <t>ARMAÇÃO DE ESTRUTURAS DIVERSAS DE CONCRETO ARMADO, EXCETO VIGAS, PILARES, LAJES E FUNDAÇÕES, UTILIZANDO AÇO CA-50 DE 12,5 MM - MONTAGEM. AF_06/2022</t>
  </si>
  <si>
    <t xml:space="preserve"> 92922 </t>
  </si>
  <si>
    <t>ARMAÇÃO DE ESTRUTURAS DIVERSAS DE CONCRETO ARMADO, EXCETO VIGAS, PILARES, LAJES E FUNDAÇÕES, UTILIZANDO AÇO CA-50 DE 16,0 MM - MONTAGEM. AF_06/2022</t>
  </si>
  <si>
    <t xml:space="preserve"> 92510 </t>
  </si>
  <si>
    <t>MONTAGEM E DESMONTAGEM DE FÔRMA DE LAJE MACIÇA, PÉ-DIREITO SIMPLES, EM CHAPA DE MADEIRA COMPENSADA RESINADA, 2 UTILIZAÇÕES. AF_09/2020</t>
  </si>
  <si>
    <t xml:space="preserve"> CP-C1.122 </t>
  </si>
  <si>
    <t>FORMA PLANA EM COMPENSADO PLASTIFICADO 12MM, PARA PAREDES DE RESERVATÓRIO APOIADO, INCLUSIVE CIMBRAMENTO, MONTAGEM E DESMONTAGEM</t>
  </si>
  <si>
    <t>Fonte: Dados do Projeto Estrutural</t>
  </si>
  <si>
    <t xml:space="preserve"> 88315 </t>
  </si>
  <si>
    <t>SERRALHEIRO COM ENCARGOS COMPLEMENTARES</t>
  </si>
  <si>
    <t xml:space="preserve"> 100719 </t>
  </si>
  <si>
    <t>PINTURA COM TINTA ALQUÍDICA DE FUNDO (TIPO ZARCÃO) PULVERIZADA SOBRE PERFIL METÁLICO EXECUTADO EM FÁBRICA (POR DEMÃO). AF_01/2020_PE</t>
  </si>
  <si>
    <t>PINT - PINTURAS</t>
  </si>
  <si>
    <t xml:space="preserve"> 100739 </t>
  </si>
  <si>
    <t>PINTURA COM TINTA ALQUÍDICA DE ACABAMENTO (ESMALTE SINTÉTICO ACETINADO) PULVERIZADA SOBRE PERFIL METÁLICO EXECUTADO EM FÁBRICA (POR DEMÃO). AF_01/2020_PE</t>
  </si>
  <si>
    <t xml:space="preserve"> 261 </t>
  </si>
  <si>
    <t>Barra quadrada de ferro 1/2" (1,27 kg/m) m</t>
  </si>
  <si>
    <t xml:space="preserve"> 2178 </t>
  </si>
  <si>
    <t>Tela de aço galvanizado, fio 12bwg, malha 2 1/2", losangular, com revestimento em pvc m2</t>
  </si>
  <si>
    <t xml:space="preserve"> 2312 </t>
  </si>
  <si>
    <t>Tubo de aço galvanizado leve c/ costura c/ rosca BSP Ø = 76,1mm ( 2.1/2"), e = 3mm, l = 6000mm NBR 5580 m</t>
  </si>
  <si>
    <t>barra</t>
  </si>
  <si>
    <t xml:space="preserve"> 3663 </t>
  </si>
  <si>
    <t>Chapa aço fina a quente e=3,00mm, 11MSG, 24,00 kg/m2 m2</t>
  </si>
  <si>
    <t xml:space="preserve"> 7504 </t>
  </si>
  <si>
    <t>Perfil Aço, Cantoneira abas iguais - 1" x 1/4" (2,22 kg/m) kg</t>
  </si>
  <si>
    <t xml:space="preserve"> 00000546 </t>
  </si>
  <si>
    <t>BARRA DE ACO CHATA, RETANGULAR (QUALQUER BITOLA)</t>
  </si>
  <si>
    <t xml:space="preserve"> 00000552 </t>
  </si>
  <si>
    <t>BARRA DE ACO CHATO, RETANGULAR, 38,1 MM X 6,35 MM (L X E), 1,89 KG/M</t>
  </si>
  <si>
    <t xml:space="preserve"> 00000555 </t>
  </si>
  <si>
    <t>BARRA DE ACO CHATO, RETANGULAR, 25,4 MM X 6,35 MM (L X E), 1,2265 KG/M</t>
  </si>
  <si>
    <t xml:space="preserve"> 00010997 </t>
  </si>
  <si>
    <t>ELETRODO REVESTIDO AWS - E7018, DIAMETRO IGUAL A 4,00 MM</t>
  </si>
  <si>
    <t>Fonte: ORSE/12038</t>
  </si>
  <si>
    <t xml:space="preserve"> 4267 </t>
  </si>
  <si>
    <t>Cerâmica 5 x 15 cm, Portobello, linha brick gold, ou similar m²</t>
  </si>
  <si>
    <t xml:space="preserve"> 00037595 </t>
  </si>
  <si>
    <t>ARGAMASSA COLANTE TIPO AC III</t>
  </si>
  <si>
    <t xml:space="preserve"> 00034357 </t>
  </si>
  <si>
    <t>REJUNTE CIMENTICIO, QUALQUER COR</t>
  </si>
  <si>
    <t>Fonte: ORSE/4624</t>
  </si>
  <si>
    <t xml:space="preserve"> 2875 </t>
  </si>
  <si>
    <t>Pastilha em porcelana esmaltada, 5 x 5 cm, marca ATLAS, série metalo, cor branca-B2140 ou similar m2</t>
  </si>
  <si>
    <t xml:space="preserve"> 00037596 </t>
  </si>
  <si>
    <t>ARGAMASSA COLANTE TIPO AC III E</t>
  </si>
  <si>
    <t>Fonte: ORSE/7701</t>
  </si>
  <si>
    <t>FOMA - FORNECIMENTO DE MATERIAIS E EQUIPAMENTOS</t>
  </si>
  <si>
    <t xml:space="preserve"> 97063 </t>
  </si>
  <si>
    <t>MONTAGEM E DESMONTAGEM DE ANDAIME MODULAR FACHADEIRO, COM PISO METÁLICO, PARA EDIFICAÇÕES COM MÚLTIPLOS PAVIMENTOS (EXCLUSIVE ANDAIME E LIMPEZA). AF_11/2017</t>
  </si>
  <si>
    <t xml:space="preserve"> 00020193 </t>
  </si>
  <si>
    <t>LOCACAO DE ANDAIME METALICO TIPO FACHADEIRO, LARGURA DE 1,20 M X ALTURA DE 2,0 M POR PAINEL, INCLUINDO DIAGONAIS EM X, BARRAS DE LIGACAO, SAPATAS E DEMAIS ITENS NECESSARIOS A MONTAGEM (NAO INCLUI INSTALACAO)</t>
  </si>
  <si>
    <t>Equipamento</t>
  </si>
  <si>
    <t>M2XMES</t>
  </si>
  <si>
    <t xml:space="preserve"> 100743 </t>
  </si>
  <si>
    <t>PINTURA COM TINTA ALQUÍDICA DE ACABAMENTO (ESMALTE SINTÉTICO BRILHANTE) PULVERIZADA SOBRE PERFIL METÁLICO EXECUTADO EM FÁBRICA  (POR DEMÃO). AF_01/2020_PE</t>
  </si>
  <si>
    <t>Fonte: UFCG</t>
  </si>
  <si>
    <t xml:space="preserve"> 9194 </t>
  </si>
  <si>
    <t>Cerâmica 50 x 50 cm, Elizabeth, porcelanato, antiderrapante, Legno bianco ou similar m2</t>
  </si>
  <si>
    <t>Fonte: ORSE/8928</t>
  </si>
  <si>
    <t>PISO - PISOS</t>
  </si>
  <si>
    <t xml:space="preserve"> 88256 </t>
  </si>
  <si>
    <t>AZULEJISTA OU LADRILHISTA COM ENCARGOS COMPLEMENTARES</t>
  </si>
  <si>
    <t xml:space="preserve"> 00001381 </t>
  </si>
  <si>
    <t>ARGAMASSA COLANTE AC I PARA CERAMICAS</t>
  </si>
  <si>
    <t xml:space="preserve"> 11809 </t>
  </si>
  <si>
    <t>Cerâmica 63 x 63 cm, pei 5, porcelanato esmaltado acetinado retificado ( interno) linha,cimento avario, biancogrês ou similar m2</t>
  </si>
  <si>
    <t>Fonte: Adapitado de SINAPI/88650</t>
  </si>
  <si>
    <t xml:space="preserve"> 88325 </t>
  </si>
  <si>
    <t>VIDRACEIRO COM ENCARGOS COMPLEMENTARES</t>
  </si>
  <si>
    <t xml:space="preserve"> 00007583 </t>
  </si>
  <si>
    <t>BUCHA DE NYLON SEM ABA S8, COM PARAFUSO DE 4,80 X 50 MM EM ACO ZINCADO COM ROSCA SOBERBA, CABECA CHATA E FENDA PHILLIPS</t>
  </si>
  <si>
    <t>Fonte: ORSE/12345</t>
  </si>
  <si>
    <t>SEES - SERVIÇOS ESPECIAIS</t>
  </si>
  <si>
    <t xml:space="preserve"> 13680 </t>
  </si>
  <si>
    <t>Descarte de resíduos devidamente separado, tipo: madeira, metal, papel, papelão, plástico e gesso da construção civil em área licenciada. t</t>
  </si>
  <si>
    <t>t</t>
  </si>
  <si>
    <t>FONTE: 12912/ORSE</t>
  </si>
  <si>
    <t>INES - INSTALAÇÕES ESPECIAIS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</si>
  <si>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</si>
  <si>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</si>
  <si>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</si>
  <si>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</si>
  <si>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00004350 </t>
  </si>
  <si>
    <t>BUCHA DE NYLON, DIAMETRO DO FURO 8 MM, COMPRIMENTO 40 MM, COM PARAFUSO DE ROSCA SOBERBA, CABECA CHATA, FENDA SIMPLES, 4,8 X 50 MM</t>
  </si>
  <si>
    <t xml:space="preserve"> 00010900 </t>
  </si>
  <si>
    <t>ADAPTADOR, EM LATAO, ENGATE RAPIDO1 1/2" X ROSCA INTERNA 5 FIOS 2 1/2",  PARA INSTALACAO PREDIAL DE COMBATE A INCENDIO</t>
  </si>
  <si>
    <t xml:space="preserve"> 00010904 </t>
  </si>
  <si>
    <t>REGISTRO OU VALVULA GLOBO ANGULAR EM LATAO, PARA HIDRANTES EM INSTALACAO PREDIAL DE INCENDIO, 45 GRAUS, DIAMETRO DE 2 1/2", COM VOLANTE, CLASSE DE PRESSAO DE ATE 200 PSI</t>
  </si>
  <si>
    <t xml:space="preserve"> 00020963 </t>
  </si>
  <si>
    <t>CAIXA DE INCENDIO/ABRIGO PARA MANGUEIRA, DE SOBREPOR/EXTERNA, COM 90 X 60 X 17 CM, EM CHAPA DE ACO, PORTA COM VENTILACAO, VISOR COM A INSCRICAO "INCENDIO", SUPORTE/CESTA INTERNA PARA A MANGUEIRA, PINTURA ELETROSTATICA VERMELHA</t>
  </si>
  <si>
    <t xml:space="preserve"> 00020971 </t>
  </si>
  <si>
    <t>CHAVE DUPLA PARA CONEXOES TIPO STORZ, ENGATE RAPIDO 1 1/2" X 2 1/2", EM LATAO, PARA INSTALACAO PREDIAL COMBATE A INCENDIO</t>
  </si>
  <si>
    <t xml:space="preserve"> 00037554 </t>
  </si>
  <si>
    <t>ESGUICHO JATO REGULAVEL, TIPO ELKHART, ENGATE RAPIDO 1 1/2", PARA COMBATE A INCENDIO</t>
  </si>
  <si>
    <t xml:space="preserve"> 00037530 </t>
  </si>
  <si>
    <t>MANGUEIRA DE INCENDIO, TIPO 2, DE 1 1/2", COMPRIMENTO = 30 M, TECIDO EM FIO DE POLIESTER E TUBO INTERNO EM BORRACHA SINTETICA, COM UNIOES</t>
  </si>
  <si>
    <t>Fonte: Adaptado de Copia da SINAPI/96765</t>
  </si>
  <si>
    <t>REVE - REVESTIMENTO E TRATAMENTO DE SUPERFÍCIES</t>
  </si>
  <si>
    <t>PARE - PAREDES/PAINEIS</t>
  </si>
  <si>
    <t xml:space="preserve"> 7959 </t>
  </si>
  <si>
    <t>Tampão em latão com corrente, d= 2 1/2", para engate rápido (incendio) un</t>
  </si>
  <si>
    <t xml:space="preserve"> 11108 </t>
  </si>
  <si>
    <t>Tampa de ferro fundido (60x40cm) un</t>
  </si>
  <si>
    <t xml:space="preserve"> 00004721 </t>
  </si>
  <si>
    <t>PEDRA BRITADA N. 1 (9,5 a 19 MM) POSTO PEDREIRA/FORNECEDOR, SEM FRETE</t>
  </si>
  <si>
    <t xml:space="preserve"> 00010899 </t>
  </si>
  <si>
    <t>ADAPTADOR, EM LATAO, ENGATE RAPIDO 2 1/2" X ROSCA INTERNA 5 FIOS 2 1/2",  PARA INSTALACAO PREDIAL DE COMBATE A INCENDIO</t>
  </si>
  <si>
    <t>Fonte: ORSE/11894</t>
  </si>
  <si>
    <t xml:space="preserve"> 00037556 </t>
  </si>
  <si>
    <t>PLACA DE SINALIZACAO DE SEGURANCA CONTRA INCENDIO, FOTOLUMINESCENTE, QUADRADA, *20 X 20* CM, EM PVC *2* MM ANTI-CHAMAS (SIMBOLOS, CORES E PICTOGRAMAS CONFORME NBR 16820)</t>
  </si>
  <si>
    <t>Fonte: 12137/ORSE</t>
  </si>
  <si>
    <t xml:space="preserve"> 00037539 </t>
  </si>
  <si>
    <t>PLACA DE SINALIZACAO DE SEGURANCA CONTRA INCENDIO, FOTOLUMINESCENTE, RETANGULAR, *13 X 26* CM, EM PVC *2* MM ANTI-CHAMAS (SIMBOLOS, CORES E PICTOGRAMAS CONFORME NBR 16820)</t>
  </si>
  <si>
    <t xml:space="preserve"> 00037558 </t>
  </si>
  <si>
    <t>PLACA DE SINALIZACAO DE SEGURANCA CONTRA INCENDIO, FOTOLUMINESCENTE, RETANGULAR, *20 X 40* CM, EM PVC *2* MM ANTI-CHAMAS (SIMBOLOS, CORES E PICTOGRAMAS CONFORME NBR 16820)</t>
  </si>
  <si>
    <t xml:space="preserve"> 000362 </t>
  </si>
  <si>
    <t>PLACA DE SINALIZACAO DE SEGURANCA CONTRA INCENDIO, FOTOLUMINESCENTE, 40x80cm, PVC 2mm ANTI-CHAMAS (SIMBOLOS, CORES E PICTOGRAMAS CONFORME NBR 13434)</t>
  </si>
  <si>
    <t>INEL - INSTALAÇÃO ELÉTRICA/ELETRIFICAÇÃO E ILUMINAÇÃO EXTERNA</t>
  </si>
  <si>
    <t xml:space="preserve"> 88247 </t>
  </si>
  <si>
    <t>AUXILIAR DE ELETRICISTA COM ENCARGOS COMPLEMENTARES</t>
  </si>
  <si>
    <t xml:space="preserve"> 88264 </t>
  </si>
  <si>
    <t>ELETRICISTA COM ENCARGOS COMPLEMENTARES</t>
  </si>
  <si>
    <t xml:space="preserve"> 13156 </t>
  </si>
  <si>
    <t>Luminária de emergência c/ dois projetors LED alimentação 127/220 de 12v/55 autonomia de 3horas un</t>
  </si>
  <si>
    <t>Fonte: Adaptado de SINAPI/97599</t>
  </si>
  <si>
    <t xml:space="preserve"> 203049 </t>
  </si>
  <si>
    <t>CENTRAL DE ALARME DE INCENDIO INTELBRAS CIE 1125C</t>
  </si>
  <si>
    <t>12136/ORSE</t>
  </si>
  <si>
    <t xml:space="preserve"> 12883 </t>
  </si>
  <si>
    <t>Detector de fumaça óptico endereçável, modelo VRE-F, marca VERIN ou similar un</t>
  </si>
  <si>
    <t>FONTE: 12018/ORSE</t>
  </si>
  <si>
    <t xml:space="preserve"> 12665 </t>
  </si>
  <si>
    <t>Sirene audiovisual endereçavel, 120 db, para alarme de incêndio Sirene audiovisual 120 db para alarme de incêndio indereçavel un</t>
  </si>
  <si>
    <t>FONTE: 11824/ORSE</t>
  </si>
  <si>
    <t xml:space="preserve"> 12664 </t>
  </si>
  <si>
    <t>Acionador manual com botoeira " aperte aqui" - endereçável un</t>
  </si>
  <si>
    <t>FONTE: 11829/ORSE</t>
  </si>
  <si>
    <t xml:space="preserve"> 12979 </t>
  </si>
  <si>
    <t>Cabo blindado para alarme e detecção de incêncio 4 x 1,5mm2 m</t>
  </si>
  <si>
    <t>FONTE: 12141/ORSE</t>
  </si>
  <si>
    <t xml:space="preserve"> 91943 </t>
  </si>
  <si>
    <t>CAIXA RETANGULAR 4" X 4" MÉDIA (1,30 M DO PISO), PVC, INSTALADA EM PAREDE - FORNECIMENTO E INSTALAÇÃO. AF_12/2015</t>
  </si>
  <si>
    <t xml:space="preserve"> 91835 </t>
  </si>
  <si>
    <t>ELETRODUTO FLEXÍVEL CORRUGADO REFORÇADO, PVC, DN 25 MM (3/4"), PARA CIRCUITOS TERMINAIS, INSTALADO EM FORRO - FORNECIMENTO E INSTALAÇÃO. AF_12/2015</t>
  </si>
  <si>
    <t xml:space="preserve"> 11558 </t>
  </si>
  <si>
    <t>Fita de demarcação PVC 15mmx50m - (amarela, vermelha, branca, preta, etc.) m</t>
  </si>
  <si>
    <t>FONTE: 91835
12/2022</t>
  </si>
  <si>
    <t xml:space="preserve"> CP-ECP022 </t>
  </si>
  <si>
    <t>CAIXA DE PASSAGEM PVC 4" X 2" SOBREPOSTA, COM SUPORTE, PLACA E TAMPA CEGA - FORNECIMENTO E INSTALAÇÃO</t>
  </si>
  <si>
    <t xml:space="preserve"> CP-ELD026 </t>
  </si>
  <si>
    <t>ELETRODUTO EM ACO GALVANIZADO ELETROLITICO, LEVE, DN 25 MM (3/4"), APARENTE, INSTALADO EM PAREDE - FORNECIMENTO E INSTALAÇÃO.</t>
  </si>
  <si>
    <t xml:space="preserve"> CP-EDJ003 </t>
  </si>
  <si>
    <t>DPS CLASSE I+II 275VCA, UP DE NO MÁXIMO 2.5KV, COM CORRENTE DE IMPULSO (ONDA 10/350)  MAIOR OU IGUAL A 12,5KA E CORRENTE NOMINAL (ONDA 8/20) MAIOR OU IGUAL A 30KA. FORNECIMENTO E INSTALAÇÃO EM QUADRO DE DISTRIBUIÇÃO.</t>
  </si>
  <si>
    <t xml:space="preserve"> 91930 </t>
  </si>
  <si>
    <t>CABO DE COBRE FLEXÍVEL ISOLADO, 6 MM², ANTI-CHAMA 450/750 V, PARA CIRCUITOS TERMINAIS - FORNECIMENTO E INSTALAÇÃO. AF_12/2015</t>
  </si>
  <si>
    <t xml:space="preserve"> CP-ECM004 </t>
  </si>
  <si>
    <t>TERMINAL A COMPRESSAO EM COBRE ESTANHADO PARA CABO 6,0 MM2 - FORNECIMENTO E INSTALAÇÃO</t>
  </si>
  <si>
    <t xml:space="preserve"> 13158 </t>
  </si>
  <si>
    <t>Barramento de fase trifásico tipo pente 12 ligações, Tigre ou similar m</t>
  </si>
  <si>
    <t xml:space="preserve"> 00043097 </t>
  </si>
  <si>
    <t>CAIXA DE PASSAGEM ELETRICA DE PAREDE, DE SOBREPOR, EM TERMOPLASTICO / PVC, COM TAMPA APARAFUSADA, DIMENSOES, 150 X 150 X *100* MM</t>
  </si>
  <si>
    <t>FONTE: ORSE (7872)</t>
  </si>
  <si>
    <t xml:space="preserve"> 91170 </t>
  </si>
  <si>
    <t>FIXAÇÃO DE TUBOS HORIZONTAIS DE PVC, CPVC OU COBRE DIÂMETROS MENORES OU IGUAIS A 40 MM OU ELETROCALHAS ATÉ 150MM DE LARGURA, COM ABRAÇADEIRA METÁLICA RÍGIDA TIPO D 1/2, FIXADA EM PERFILADO EM LAJE. AF_05/2015</t>
  </si>
  <si>
    <t>INHI - INSTALAÇÕES HIDROS SANITÁRIAS</t>
  </si>
  <si>
    <t xml:space="preserve"> 00012070 </t>
  </si>
  <si>
    <t>ELETRODUTO DE PVC RIGIDO SOLDAVEL, CLASSE B, DE 40 MM</t>
  </si>
  <si>
    <t>SINAPI/91865</t>
  </si>
  <si>
    <t xml:space="preserve"> 00001099 </t>
  </si>
  <si>
    <t>CABECOTE PARA ENTRADA DE LINHA DE ALIMENTACAO PARA ELETRODUTO, EM LIGA DE ALUMINIO COM ACABAMENTO ANTI CORROSIVO, COM FIXACAO POR ENCAIXE LISO DE 360 GRAUS, DE 1 1/4"</t>
  </si>
  <si>
    <t>FONTE: AGETOP CIVIL 070507</t>
  </si>
  <si>
    <t xml:space="preserve"> 2637 </t>
  </si>
  <si>
    <t>Conector perfuração 25-95/2 95 mm CONECTOR PERFURAÇÃO 25-95/2 95 mm un</t>
  </si>
  <si>
    <t>FONTE: ORSE 11770</t>
  </si>
  <si>
    <t xml:space="preserve"> 00039247 </t>
  </si>
  <si>
    <t>ELETRODUTO/DUTO PEAD FLEXIVEL PAREDE SIMPLES, CORRUGACAO HELICOIDAL, COR PRETA, SEM ROSCA, DE 1 1/4", PARA CABEAMENTO SUBTERRANEO (NBR 15715)</t>
  </si>
  <si>
    <t>FONTE: 97667/SINAPI</t>
  </si>
  <si>
    <t xml:space="preserve"> 90444 </t>
  </si>
  <si>
    <t>RASGO EM CONTRAPISO PARA RAMAIS/ DISTRIBUIÇÃO COM DIÂMETROS MENORES OU IGUAIS A 40 MM. AF_05/2015</t>
  </si>
  <si>
    <t xml:space="preserve"> 90468 </t>
  </si>
  <si>
    <t>CHUMBAMENTO LINEAR EM CONTRAPISO PARA RAMAIS/DISTRIBUIÇÃO COM DIÂMETROS MENORES OU IGUAIS A 40 MM. AF_05/2015</t>
  </si>
  <si>
    <t>SINAPI-C 91873 COM MODIFICAÇÕES</t>
  </si>
  <si>
    <t xml:space="preserve"> 93654 </t>
  </si>
  <si>
    <t>DISJUNTOR MONOPOLAR TIPO DIN, CORRENTE NOMINAL DE 16A - FORNECIMENTO E INSTALAÇÃO. AF_10/2020</t>
  </si>
  <si>
    <t xml:space="preserve"> 93668 </t>
  </si>
  <si>
    <t>DISJUNTOR TRIPOLAR TIPO DIN, CORRENTE NOMINAL DE 16A - FORNECIMENTO E INSTALAÇÃO. AF_10/2020</t>
  </si>
  <si>
    <t xml:space="preserve"> 93672 </t>
  </si>
  <si>
    <t>DISJUNTOR TRIPOLAR TIPO DIN, CORRENTE NOMINAL DE 40A - FORNECIMENTO E INSTALAÇÃO. AF_10/2020</t>
  </si>
  <si>
    <t xml:space="preserve"> 101878 </t>
  </si>
  <si>
    <t>QUADRO DE DISTRIBUIÇÃO DE ENERGIA EM CHAPA DE AÇO GALVANIZADO, DE SOBREPOR, COM BARRAMENTO TRIFÁSICO, PARA 18 DISJUNTORES DIN 100A - FORNECIMENTO E INSTALAÇÃO. AF_10/2020</t>
  </si>
  <si>
    <t xml:space="preserve"> CP-EDJ017 </t>
  </si>
  <si>
    <t>DISJUNTOR TRIPOLAR TIPO DIN, CORRENTE NOMINAL DE 63A - FORNECIMENTO E INSTALAÇÃO</t>
  </si>
  <si>
    <t xml:space="preserve"> CP-EDJ002 </t>
  </si>
  <si>
    <t>DPS CLASSE II 275VCA, UP DE NO MÁXIMO 2.5KV, CORRENTE NOMINAL DE 20KA E CORRENTE MÁXIMA DE 45KA. FORNECIMENTO E INSTALAÇÃO EM QUADRO DE DISTRIBUIÇÃO.</t>
  </si>
  <si>
    <t xml:space="preserve"> CP-ECM005 </t>
  </si>
  <si>
    <t>TERMINAL A COMPRESSAO EM COBRE ESTANHADO PARA CABO 10,0 MM2 - FORNECIMENTO E INSTALAÇÃO</t>
  </si>
  <si>
    <t>PPCI BIBLIOTECA</t>
  </si>
  <si>
    <t xml:space="preserve"> 00039352 </t>
  </si>
  <si>
    <t>TAMPA PARA CONDULETE, EM PVC, PARA TOMADA HEXAGONAL</t>
  </si>
  <si>
    <t xml:space="preserve"> 00038101 </t>
  </si>
  <si>
    <t>TOMADA 2P+T 10A, 250V  (APENAS MODULO)</t>
  </si>
  <si>
    <t>FONTE: AGETOP CIVIL 072441</t>
  </si>
  <si>
    <t xml:space="preserve"> 00039387 </t>
  </si>
  <si>
    <t>LAMPADA LED TUBULAR BIVOLT 18/20 W, BASE G13</t>
  </si>
  <si>
    <t xml:space="preserve"> 00012239 </t>
  </si>
  <si>
    <t>LUMINARIA DE SOBREPOR EM CHAPA DE ACO PARA 2 LAMPADAS FLUORESCENTES DE *36* W, PERFIL COMERCIAL (NAO INCLUI REATOR E LAMPADAS)</t>
  </si>
  <si>
    <t>FONTE: 07330/ORSE</t>
  </si>
  <si>
    <t xml:space="preserve"> 00038112 </t>
  </si>
  <si>
    <t>INTERRUPTOR SIMPLES 10A, 250V (APENAS MODULO)</t>
  </si>
  <si>
    <t xml:space="preserve"> 4035 </t>
  </si>
  <si>
    <t>AGETOP CIVIL</t>
  </si>
  <si>
    <t>TAMPA PARA CONDULETE DE PVC PARA 1 INTERRUPTOR E 1 TOMADA</t>
  </si>
  <si>
    <t xml:space="preserve"> CP-EDJ024 </t>
  </si>
  <si>
    <t>QUADRO DE COMANDO EM CHAPA DE AÇO, PINTURA ELETROSTÁTICA EPOXI A PÓ, TRATAMENTO A BASE DE FOSFATO DE FERRO, FECHO TIPO FENDA EM METAL, COM DIMENSÕES 20X30X20CM</t>
  </si>
  <si>
    <t xml:space="preserve"> CP-EDJ036 </t>
  </si>
  <si>
    <t>DISJUNTOR MOTOR TRIPOLAR 10A - FORNECIMENTO E INSTALAÇÃO</t>
  </si>
  <si>
    <t xml:space="preserve"> CP-EDJ038 </t>
  </si>
  <si>
    <t>CONTATOR TRIPOLAR I NOMINAL 9A - FORNECIMENTO E INSTALAÇÃO</t>
  </si>
  <si>
    <t xml:space="preserve"> CP-EDJ029 </t>
  </si>
  <si>
    <t>PRESSOSTATO (0 A 10KGF/CM2)</t>
  </si>
  <si>
    <t xml:space="preserve"> CP-EDJ025 </t>
  </si>
  <si>
    <t>BOTÃO DE COMANDO DUPLO (LIGA/DESLIGA) COM SINALEIRA - SIEMENS OU SIMILAR</t>
  </si>
  <si>
    <t xml:space="preserve"> CP-EDJ026 </t>
  </si>
  <si>
    <t>BOTÃO DE COMANDO COGUMELO, DE RETENÇÃO (PARA PARADA DE EMERGÊNCIA), 3SB32 - SIEMENS OU SIMILAR</t>
  </si>
  <si>
    <t xml:space="preserve"> CP-EDJ027 </t>
  </si>
  <si>
    <t>SINALEIRO LED VERMELHO/VERDE/AMARELO (DE ACORDO COM O PROJETO)</t>
  </si>
  <si>
    <t xml:space="preserve"> CP-EDJ031 </t>
  </si>
  <si>
    <t>CHAVE COMUTADORA DE 3 POSIÇÕES EM RETENÇÃO (PARA CONTROLE DO MODO MANUAL/AUTOMÁTICO) REF. S1-3SB3001-2AA21 DA SIEMENS OU SIMILAR</t>
  </si>
  <si>
    <t xml:space="preserve"> CP-EDJ033 </t>
  </si>
  <si>
    <t>CANALETA EM PVC (50X35MM) COM RECORTE ABERTO, PARA ORGANIZAÇÃO DOS CABOS DO QUADRO DE COMANDO, PIAL OU SIMILAR.</t>
  </si>
  <si>
    <t xml:space="preserve"> CP-EDJ034 </t>
  </si>
  <si>
    <t>TRILHO DE FIXAÇÃO GALVANIZADO LISO DE 35MM (2 METROS) DA SIEMENS OU SIMILAR</t>
  </si>
  <si>
    <t xml:space="preserve"> CP-E101 </t>
  </si>
  <si>
    <t>CABO DE COBRE FLEXÍVEL ISOLADO, 0,5 MM², ANTI-CHAMA 450/750 V, PARA CIRCUITOS TERMINAIS - FORNECIMENTO E INSTALAÇÃO. AF_12/2015</t>
  </si>
  <si>
    <t xml:space="preserve"> CP-ECM013 </t>
  </si>
  <si>
    <t>CONECTOR BORNE SAK 2,5MM - FORNECIMENTO E INSTALAÇÃO</t>
  </si>
  <si>
    <t xml:space="preserve"> CP-EDJ030 </t>
  </si>
  <si>
    <t>QUADRO DE COMANDO EM CHAPA DE AÇO, PINTURA ELETROSTÁTICA EPOXI A PÓ, TRATAMENTO A BASE DE FOSFATO DE FERRO, FECHO TIPO FENDA EM METAL, COM DIMENSÕES 50X40X20CM</t>
  </si>
  <si>
    <t xml:space="preserve"> 93671 </t>
  </si>
  <si>
    <t>DISJUNTOR TRIPOLAR TIPO DIN, CORRENTE NOMINAL DE 32A - FORNECIMENTO E INSTALAÇÃO. AF_10/2020</t>
  </si>
  <si>
    <t xml:space="preserve"> CP-EDJ032 </t>
  </si>
  <si>
    <t>RELÉ TÉRMICO BIMETÁLICO (DE SOBRECARGA) PARA MOTOR TRIFÁSICO 15CV</t>
  </si>
  <si>
    <t xml:space="preserve"> CP-EDJ039 </t>
  </si>
  <si>
    <t>RELÉ DE FALTA DE FASE</t>
  </si>
  <si>
    <t xml:space="preserve"> CP-EDJ035 </t>
  </si>
  <si>
    <t>CONTATOR TRIPOLAR I NOMINAL 25A - FORNECIMENTO E INSTALAÇÃO</t>
  </si>
  <si>
    <t xml:space="preserve"> CP-EDJ037 </t>
  </si>
  <si>
    <t xml:space="preserve">RELÉ TEMPORIZADOR PARA PARTIDA ESTRELA TRIÂNGULO </t>
  </si>
  <si>
    <t xml:space="preserve"> 91928 </t>
  </si>
  <si>
    <t>CABO DE COBRE FLEXÍVEL ISOLADO, 4 MM², ANTI-CHAMA 450/750 V, PARA CIRCUITOS TERMINAIS - FORNECIMENTO E INSTALAÇÃO. AF_12/2015</t>
  </si>
  <si>
    <t xml:space="preserve"> CP-ECM014 </t>
  </si>
  <si>
    <t>CONECTOR BORNE SAK 4,0MM - FORNECIMENTO E INSTALAÇÃO</t>
  </si>
  <si>
    <t xml:space="preserve"> 1094 </t>
  </si>
  <si>
    <t>Haste cobreada copperweld p/ aterramento 254 micr d= 3/4" x 3,00 m c/conector un</t>
  </si>
  <si>
    <t>FONTE: 09379/ORSE E SINAPI</t>
  </si>
  <si>
    <t xml:space="preserve"> 00002678 </t>
  </si>
  <si>
    <t>ELETRODUTO DE PVC RIGIDO SOLDAVEL, CLASSE B, DE 25 MM</t>
  </si>
  <si>
    <t>SINAPI-C 91871 COM MODIFICAÇÕES</t>
  </si>
  <si>
    <t xml:space="preserve"> 00000863 </t>
  </si>
  <si>
    <t>CABO DE COBRE NU 35 MM2 MEIO-DURO</t>
  </si>
  <si>
    <t xml:space="preserve"> 00000867 </t>
  </si>
  <si>
    <t>CABO DE COBRE NU 50 MM2 MEIO-DURO</t>
  </si>
  <si>
    <t xml:space="preserve"> 9718 </t>
  </si>
  <si>
    <t>Presilha de latão, L=20mm, para fixação de cabos cobre, furo d=5mm, para cabos 35mm² a 50mm², ref:TEL-744 ou similar (SPDA) un</t>
  </si>
  <si>
    <t xml:space="preserve"> 9708 </t>
  </si>
  <si>
    <t>Parafuso fenda em aço inox auto-atarrachante d=4,2 x 32mm, ref:TEL-5333 un</t>
  </si>
  <si>
    <t xml:space="preserve"> 11848 </t>
  </si>
  <si>
    <t>Conector cabo-haste em bronze natural para 2 cabos cobre de 16mm² a 70mm² com grampo "U" e porcas de aço galv.Ref:TEL-583 ou similar Conector mini-gar bronze estanhado para travamento de cabo junto parafuso esticador TEL-583 un</t>
  </si>
  <si>
    <t xml:space="preserve"> 00011854 </t>
  </si>
  <si>
    <t>CONECTOR METALICO TIPO PARAFUSO FENDIDO (SPLIT BOLT), PARA CABOS ATE 35 MM2</t>
  </si>
  <si>
    <t xml:space="preserve"> 00041627 </t>
  </si>
  <si>
    <t>CAIXA DE CONCRETO ARMADO PRE-MOLDADO, COM FUNDO E TAMPA, DIMENSOES DE 0,30 X 0,30 X 0,30 M</t>
  </si>
  <si>
    <t xml:space="preserve"> 00002685 </t>
  </si>
  <si>
    <t>ELETRODUTO DE PVC RIGIDO ROSCAVEL DE 1 ", SEM LUVA</t>
  </si>
  <si>
    <t xml:space="preserve"> 00000393 </t>
  </si>
  <si>
    <t>ABRACADEIRA EM ACO PARA AMARRACAO DE ELETRODUTOS, TIPO D, COM 1" E PARAFUSO DE FIXACAO</t>
  </si>
  <si>
    <t xml:space="preserve"> 00004274 </t>
  </si>
  <si>
    <t>PARA-RAIOS TIPO FRANKLIN 350 MM, EM LATAO CROMADO, DUAS DESCIDAS, PARA PROTECAO DE EDIFICACOES CONTRA DESCARGAS ATMOSFERICAS</t>
  </si>
  <si>
    <t xml:space="preserve"> 00041388 </t>
  </si>
  <si>
    <t>MASTRO SIMPLES GALVANIZADO DIAMETRO NOMINAL 2"</t>
  </si>
  <si>
    <t xml:space="preserve"> 00010956 </t>
  </si>
  <si>
    <t>BASE PARA MASTRO DE PARA-RAIOS DIAMETRO NOMINAL 2"</t>
  </si>
  <si>
    <t xml:space="preserve"> 9482 </t>
  </si>
  <si>
    <t>Conjunto de estais 2" para mastro d=2" (pára-raio) un</t>
  </si>
  <si>
    <t xml:space="preserve"> 6666 </t>
  </si>
  <si>
    <t>Isolador reforçado para fixação 90º (pára-raio) un</t>
  </si>
  <si>
    <t xml:space="preserve"> 6779 </t>
  </si>
  <si>
    <t>Sinalizador duplo c/ célula para mastro (pára-raio) un</t>
  </si>
  <si>
    <t xml:space="preserve"> 1095 </t>
  </si>
  <si>
    <t>Haste cobreada copperweld p/ aterramento d=  5/8" x 3,00 m, excluso conector un</t>
  </si>
  <si>
    <t xml:space="preserve"> 00002560 </t>
  </si>
  <si>
    <t>CONDULETE DE ALUMINIO TIPO C, PARA ELETRODUTO ROSCAVEL DE 1", COM TAMPA CEGA</t>
  </si>
  <si>
    <t xml:space="preserve"> 9329 </t>
  </si>
  <si>
    <t>Conector de medição em bronze c/4 parafusos p/cabos de cobre 16-70mm² ref.TEL-560 (pára-raio) un</t>
  </si>
  <si>
    <t xml:space="preserve"> 11143 </t>
  </si>
  <si>
    <t>Placa de sinalização em acrílico, dimensões 0.12 x 0.12 m, e=2mm un</t>
  </si>
  <si>
    <t>Composições Auxiliares</t>
  </si>
  <si>
    <t xml:space="preserve"> 3013 </t>
  </si>
  <si>
    <t>Botão de comando cogumelo, de retenção, 3SB32 - Siemens ou similar un</t>
  </si>
  <si>
    <t xml:space="preserve">COMPOSIÇÃO 03806/ORSE
</t>
  </si>
  <si>
    <t xml:space="preserve"> 3002 </t>
  </si>
  <si>
    <t>Botão de comando duplo com sinaleira un</t>
  </si>
  <si>
    <t>COMPOSIÇÃO 03805/ORSE</t>
  </si>
  <si>
    <t xml:space="preserve"> 00021127 </t>
  </si>
  <si>
    <t>FITA ISOLANTE ADESIVA ANTICHAMA, USO ATE 750 V, EM ROLO DE 19 MM X 5 M</t>
  </si>
  <si>
    <t xml:space="preserve"> 00039251 </t>
  </si>
  <si>
    <t>CABO DE COBRE, FLEXIVEL, CLASSE 4 OU 5, ISOLACAO EM PVC/A, ANTICHAMA BWF-B, 1 CONDUTOR, 450/750 V, SECAO NOMINAL 0,5 MM2</t>
  </si>
  <si>
    <t xml:space="preserve">COMPOSIÇÃO 91924/SINAPI
</t>
  </si>
  <si>
    <t xml:space="preserve"> 91940 </t>
  </si>
  <si>
    <t>CAIXA RETANGULAR 4" X 2" MÉDIA (1,30 M DO PISO), PVC, INSTALADA EM PAREDE - FORNECIMENTO E INSTALAÇÃO. AF_12/2015</t>
  </si>
  <si>
    <t xml:space="preserve"> 00011950 </t>
  </si>
  <si>
    <t>BUCHA DE NYLON SEM ABA S6, COM PARAFUSO DE 4,20 X 40 MM EM ACO ZINCADO COM ROSCA SOBERBA, CABECA CHATA E FENDA PHILLIPS</t>
  </si>
  <si>
    <t xml:space="preserve"> 8583 </t>
  </si>
  <si>
    <t>Canaleta plástica 50 x 35mm, recorte aberto, Pial ou similar m</t>
  </si>
  <si>
    <t xml:space="preserve">COMPOSIÇÃO 08358/ORSE
</t>
  </si>
  <si>
    <t xml:space="preserve"> 11937 </t>
  </si>
  <si>
    <t>Chave comutadora de 3 posições em retenção ref. S1-3SB3001-2AA21 da Siemens ou similar un</t>
  </si>
  <si>
    <t xml:space="preserve"> 3032 </t>
  </si>
  <si>
    <t>BORNE TERMINAL SAK 2,5 MM2</t>
  </si>
  <si>
    <t>FONTE: ORSE/3837</t>
  </si>
  <si>
    <t xml:space="preserve"> 3035 </t>
  </si>
  <si>
    <t>BORNE TERMINAL SAK 4 MM2</t>
  </si>
  <si>
    <t xml:space="preserve"> 00001619 </t>
  </si>
  <si>
    <t>CONTATOR TRIPOLAR, CORRENTE DE 25 A, TENSAO NOMINAL DE *500* V, CATEGORIA AC-2 E AC-3</t>
  </si>
  <si>
    <t xml:space="preserve"> 00001571 </t>
  </si>
  <si>
    <t>TERMINAL A COMPRESSAO EM COBRE ESTANHADO PARA CABO 4 MM2, 1 FURO E 1 COMPRESSAO, PARA PARAFUSO DE FIXACAO M5</t>
  </si>
  <si>
    <t>COMPOSIÇÃO 101902/SINAPI</t>
  </si>
  <si>
    <t xml:space="preserve"> 00001570 </t>
  </si>
  <si>
    <t>TERMINAL A COMPRESSAO EM COBRE ESTANHADO PARA CABO 2,5 MM2, 1 FURO E 1 COMPRESSAO, PARA PARAFUSO DE FIXACAO M5</t>
  </si>
  <si>
    <t xml:space="preserve"> 00001612 </t>
  </si>
  <si>
    <t>CONTATOR TRIPOLAR, CORRENTE DE 9 A, TENSAO NOMINAL DE *500* V, CATEGORIA AC-2 E AC-3</t>
  </si>
  <si>
    <t>COMPOSIÇÃO 101901/SINAPI</t>
  </si>
  <si>
    <t xml:space="preserve"> 11936 </t>
  </si>
  <si>
    <t>Disjuntor motor ref. 3VR11 21 1EA10, da Siemens ou similar un</t>
  </si>
  <si>
    <t>COMPOSIÇÃO 93667/SINAPI</t>
  </si>
  <si>
    <t xml:space="preserve"> 00034714 </t>
  </si>
  <si>
    <t>DISJUNTOR TIPO DIN/IEC, TRIPOLAR 63 A</t>
  </si>
  <si>
    <t xml:space="preserve"> 00001575 </t>
  </si>
  <si>
    <t>TERMINAL A COMPRESSAO EM COBRE ESTANHADO PARA CABO 16 MM2, 1 FURO E 1 COMPRESSAO, PARA PARAFUSO DE FIXACAO M6</t>
  </si>
  <si>
    <t>FONTE: 93673/SINAPI</t>
  </si>
  <si>
    <t xml:space="preserve"> 001764 </t>
  </si>
  <si>
    <t>DISJUNTOR - PROTETOR DPS 275V 12,5/60KA VCL SLIM 5137 CLAMPER</t>
  </si>
  <si>
    <t>FONTE: FDE/09.02.043 - DPS - DISPOSITIVO PROTECAO CONTRA SURTOS (ENERGIA)</t>
  </si>
  <si>
    <t xml:space="preserve"> 00039471 </t>
  </si>
  <si>
    <t>DISPOSITIVO DPS CLASSE II, 1 POLO, TENSAO MAXIMA DE 275 V, CORRENTE MAXIMA DE *45* KA (TIPO AC)</t>
  </si>
  <si>
    <t>FONTE: COMPOSIÇÃO 93659/SINAPI, SUBSTITUINDO O DISJUNTOR PELO DPS (INSTALAÇÃO SIMILAR)</t>
  </si>
  <si>
    <t xml:space="preserve"> 91173 </t>
  </si>
  <si>
    <t>FIXAÇÃO DE TUBOS VERTICAIS DE PPR DIÂMETROS MENORES OU IGUAIS A 40 MM COM ABRAÇADEIRA METÁLICA RÍGIDA TIPO D 1/2", FIXADA EM PERFILADO EM ALVENARIA. AF_05/2015</t>
  </si>
  <si>
    <t xml:space="preserve"> 00021128 </t>
  </si>
  <si>
    <t>ELETRODUTO EM ACO GALVANIZADO ELETROLITICO, LEVE, DIAMETRO 3/4", PAREDE DE 0,90 MM</t>
  </si>
  <si>
    <t>FONTE: 95730/SINAPI</t>
  </si>
  <si>
    <t xml:space="preserve"> 91692 </t>
  </si>
  <si>
    <t>SERRA CIRCULAR DE BANCADA COM MOTOR ELÉTRICO POTÊNCIA DE 5HP, COM COIFA PARA DISCO 10" - CHP DIURNO. AF_08/2015</t>
  </si>
  <si>
    <t xml:space="preserve"> 00002745 </t>
  </si>
  <si>
    <t>PONTALETE ROLIÇO SEM TRATAMENTO, D = 8 A 11 CM, H = 3 M, EM EUCALIPTO OU EQUIVALENTE DA REGIAO - BRUTA (PARA ESCORAMENTO)</t>
  </si>
  <si>
    <t xml:space="preserve"> 00001347 </t>
  </si>
  <si>
    <t>CHAPA/PAINEL DE MADEIRA COMPENSADA PLASTIFICADA (MADEIRITE PLASTIFICADO) PARA FORMA DE CONCRETO, DE 2200 x 1100 MM, E = 12 MM</t>
  </si>
  <si>
    <t xml:space="preserve"> 00004517 </t>
  </si>
  <si>
    <t>SARRAFO *2,5 X 7,5* CM EM PINUS, MISTA OU EQUIVALENTE DA REGIAO - BRUTA</t>
  </si>
  <si>
    <t xml:space="preserve"> 00006212 </t>
  </si>
  <si>
    <t>TABUA *2,5 X 30 CM EM PINUS, MISTA OU EQUIVALENTE DA REGIAO - BRUTA</t>
  </si>
  <si>
    <t xml:space="preserve"> 00005061 </t>
  </si>
  <si>
    <t>PREGO DE ACO POLIDO COM CABECA 18 X 27 (2 1/2 X 10)</t>
  </si>
  <si>
    <t xml:space="preserve"> 00002692 </t>
  </si>
  <si>
    <t>DESMOLDANTE PROTETOR PARA FORMAS DE MADEIRA, DE BASE OLEOSA EMULSIONADA EM AGUA</t>
  </si>
  <si>
    <t>L</t>
  </si>
  <si>
    <t>Fonte: CAEMA/090704</t>
  </si>
  <si>
    <t xml:space="preserve"> 10048 </t>
  </si>
  <si>
    <t>Pressostato 0 a 10 kgf/cm2 un</t>
  </si>
  <si>
    <t xml:space="preserve">09670/ORSE
</t>
  </si>
  <si>
    <t xml:space="preserve"> 9108 </t>
  </si>
  <si>
    <t>Caixa p/quadro eletrico em chapa metalica d=20 x 30 x 20cm un</t>
  </si>
  <si>
    <t>COMPOSIÇÃO 11444/ORSE</t>
  </si>
  <si>
    <t xml:space="preserve"> 4851 </t>
  </si>
  <si>
    <t>Caixa p/quadro eletrico em chapa metalica d=50 x 40 x 20cm un</t>
  </si>
  <si>
    <t xml:space="preserve"> 11933 </t>
  </si>
  <si>
    <t>Relé de falta de fase 127-220V, ref. 3UGO2 40-OA507 un</t>
  </si>
  <si>
    <t xml:space="preserve">COMPOSIÇÃO 93673/SINAPI
</t>
  </si>
  <si>
    <t xml:space="preserve"> 3016 </t>
  </si>
  <si>
    <t>Relé de tempo 7PV00 20s 220V un</t>
  </si>
  <si>
    <t>COMPOSIÇÃO 03820/ORSE</t>
  </si>
  <si>
    <t xml:space="preserve"> 00012359 </t>
  </si>
  <si>
    <t>RELE TERMICO BIMETAL PARA USO EM MOTORES TRIFASICOS, TENSAO 380 V, POTENCIA ATE 15 CV, CORRENTE NOMINAL MAXIMA 22 A</t>
  </si>
  <si>
    <t>COMPOSIÇÃO 93673/SINAPI</t>
  </si>
  <si>
    <t xml:space="preserve"> 12405 </t>
  </si>
  <si>
    <t>Sinaleiro monobloco led110/220V un</t>
  </si>
  <si>
    <t xml:space="preserve">COMPOSIÇÃO 11444/ORSE
</t>
  </si>
  <si>
    <t xml:space="preserve"> 00001574 </t>
  </si>
  <si>
    <t>TERMINAL A COMPRESSAO EM COBRE ESTANHADO PARA CABO 10 MM2, 1 FURO E 1 COMPRESSAO, PARA PARAFUSO DE FIXACAO M6</t>
  </si>
  <si>
    <t xml:space="preserve"> 7880 </t>
  </si>
  <si>
    <t>Alicate de compressão para terminais de compressão de cabos com seção até 120mm2 h</t>
  </si>
  <si>
    <t>h</t>
  </si>
  <si>
    <t>FONTE: 07926/ORSE</t>
  </si>
  <si>
    <t xml:space="preserve"> 4668 </t>
  </si>
  <si>
    <t>Terminal de compressão para cabo de   6 mm2 un</t>
  </si>
  <si>
    <t>FONTE: 07925/ORSE</t>
  </si>
  <si>
    <t xml:space="preserve"> 11450 </t>
  </si>
  <si>
    <t>Trilho de fixação 35mm (2 metros), galvanizado liso, da Siemens un</t>
  </si>
  <si>
    <t>COMPOSIÇÃO 03810/ORSE</t>
  </si>
  <si>
    <t>MÊS</t>
  </si>
  <si>
    <t>OBRA: ADAPTAÇÃO ÀS NORMAS DE SEGURANÇA CONTRA INCÊNDIO E PÂNICO E ADEQUAÇÕES NA BIBLIOTECA CENTRAL, CAMPUS SEDE</t>
  </si>
  <si>
    <t xml:space="preserve"> 1 </t>
  </si>
  <si>
    <t xml:space="preserve"> 2 </t>
  </si>
  <si>
    <t xml:space="preserve"> 2.1 </t>
  </si>
  <si>
    <t xml:space="preserve"> 2.2 </t>
  </si>
  <si>
    <t xml:space="preserve"> 2.2.1 </t>
  </si>
  <si>
    <t xml:space="preserve"> 99059 </t>
  </si>
  <si>
    <t xml:space="preserve"> 2.2.2 </t>
  </si>
  <si>
    <t xml:space="preserve"> 97635 </t>
  </si>
  <si>
    <t xml:space="preserve"> 2.3 </t>
  </si>
  <si>
    <t xml:space="preserve"> 2.3.1 </t>
  </si>
  <si>
    <t xml:space="preserve"> 2.4 </t>
  </si>
  <si>
    <t xml:space="preserve"> 2.4.1 </t>
  </si>
  <si>
    <t xml:space="preserve"> 97641 </t>
  </si>
  <si>
    <t xml:space="preserve"> 2.4.3 </t>
  </si>
  <si>
    <t xml:space="preserve"> 97634 </t>
  </si>
  <si>
    <t xml:space="preserve"> 2.4.4 </t>
  </si>
  <si>
    <t xml:space="preserve"> 97632 </t>
  </si>
  <si>
    <t xml:space="preserve"> 2.5 </t>
  </si>
  <si>
    <t xml:space="preserve"> 2.5.1 </t>
  </si>
  <si>
    <t xml:space="preserve"> 3 </t>
  </si>
  <si>
    <t xml:space="preserve"> 3.1 </t>
  </si>
  <si>
    <t xml:space="preserve"> 3.1.2 </t>
  </si>
  <si>
    <t xml:space="preserve"> 93382 </t>
  </si>
  <si>
    <t xml:space="preserve"> 3.2 </t>
  </si>
  <si>
    <t xml:space="preserve"> 3.2.1 </t>
  </si>
  <si>
    <t xml:space="preserve"> 90082 </t>
  </si>
  <si>
    <t xml:space="preserve"> 3.2.2 </t>
  </si>
  <si>
    <t xml:space="preserve"> 3.3 </t>
  </si>
  <si>
    <t xml:space="preserve"> 3.3.1 </t>
  </si>
  <si>
    <t xml:space="preserve"> 3.3.2 </t>
  </si>
  <si>
    <t xml:space="preserve"> 3.4 </t>
  </si>
  <si>
    <t xml:space="preserve"> 3.4.1 </t>
  </si>
  <si>
    <t xml:space="preserve"> 3.4.2 </t>
  </si>
  <si>
    <t xml:space="preserve"> 4 </t>
  </si>
  <si>
    <t xml:space="preserve"> 4.1 </t>
  </si>
  <si>
    <t xml:space="preserve"> 4.2 </t>
  </si>
  <si>
    <t xml:space="preserve"> 4.2.1 </t>
  </si>
  <si>
    <t xml:space="preserve"> 4.2.3 </t>
  </si>
  <si>
    <t xml:space="preserve"> 5 </t>
  </si>
  <si>
    <t xml:space="preserve"> 5.1 </t>
  </si>
  <si>
    <t xml:space="preserve"> 5.2 </t>
  </si>
  <si>
    <t xml:space="preserve"> 6 </t>
  </si>
  <si>
    <t xml:space="preserve"> 6.1 </t>
  </si>
  <si>
    <t xml:space="preserve"> 6.1.1 </t>
  </si>
  <si>
    <t xml:space="preserve"> 6.1.2 </t>
  </si>
  <si>
    <t xml:space="preserve"> 93184 </t>
  </si>
  <si>
    <t xml:space="preserve"> 6.1.3 </t>
  </si>
  <si>
    <t xml:space="preserve"> 93182 </t>
  </si>
  <si>
    <t xml:space="preserve"> 6.1.4 </t>
  </si>
  <si>
    <t xml:space="preserve"> 93183 </t>
  </si>
  <si>
    <t xml:space="preserve"> 6.1.5 </t>
  </si>
  <si>
    <t xml:space="preserve"> 93194 </t>
  </si>
  <si>
    <t xml:space="preserve"> 6.1.6 </t>
  </si>
  <si>
    <t xml:space="preserve"> 93195 </t>
  </si>
  <si>
    <t xml:space="preserve"> 6.1.7 </t>
  </si>
  <si>
    <t xml:space="preserve"> 101161 </t>
  </si>
  <si>
    <t xml:space="preserve"> 6.2 </t>
  </si>
  <si>
    <t xml:space="preserve"> 6.2.1 </t>
  </si>
  <si>
    <t xml:space="preserve"> 103326 </t>
  </si>
  <si>
    <t xml:space="preserve"> 7 </t>
  </si>
  <si>
    <t xml:space="preserve"> 7.1 </t>
  </si>
  <si>
    <t xml:space="preserve"> 7.1.2 </t>
  </si>
  <si>
    <t xml:space="preserve"> 91338 </t>
  </si>
  <si>
    <t xml:space="preserve"> 8 </t>
  </si>
  <si>
    <t xml:space="preserve"> 8.1 </t>
  </si>
  <si>
    <t xml:space="preserve"> 8.1.1 </t>
  </si>
  <si>
    <t xml:space="preserve"> 96113 </t>
  </si>
  <si>
    <t xml:space="preserve"> 9 </t>
  </si>
  <si>
    <t xml:space="preserve"> 9.1 </t>
  </si>
  <si>
    <t xml:space="preserve"> 9.1.1 </t>
  </si>
  <si>
    <t xml:space="preserve"> 87620 </t>
  </si>
  <si>
    <t xml:space="preserve"> 9.1.2 </t>
  </si>
  <si>
    <t xml:space="preserve"> 98546 </t>
  </si>
  <si>
    <t xml:space="preserve"> 9.1.3 </t>
  </si>
  <si>
    <t xml:space="preserve"> 98563 </t>
  </si>
  <si>
    <t xml:space="preserve"> 9.2 </t>
  </si>
  <si>
    <t xml:space="preserve"> 9.2.1 </t>
  </si>
  <si>
    <t xml:space="preserve"> 98561 </t>
  </si>
  <si>
    <t xml:space="preserve"> 9.2.2 </t>
  </si>
  <si>
    <t xml:space="preserve"> 98560 </t>
  </si>
  <si>
    <t xml:space="preserve"> 10 </t>
  </si>
  <si>
    <t xml:space="preserve"> 10.1 </t>
  </si>
  <si>
    <t xml:space="preserve"> 10.1.1 </t>
  </si>
  <si>
    <t xml:space="preserve"> 10.1.2 </t>
  </si>
  <si>
    <t xml:space="preserve"> 10.1.3 </t>
  </si>
  <si>
    <t xml:space="preserve"> 87775 </t>
  </si>
  <si>
    <t xml:space="preserve"> 10.1.4 </t>
  </si>
  <si>
    <t xml:space="preserve"> 87792 </t>
  </si>
  <si>
    <t xml:space="preserve"> 10.2 </t>
  </si>
  <si>
    <t xml:space="preserve"> 10.3 </t>
  </si>
  <si>
    <t xml:space="preserve"> 10.3.1 </t>
  </si>
  <si>
    <t xml:space="preserve"> 10.3.2 </t>
  </si>
  <si>
    <t xml:space="preserve"> 11 </t>
  </si>
  <si>
    <t xml:space="preserve"> 11.1 </t>
  </si>
  <si>
    <t xml:space="preserve"> 11.1.1 </t>
  </si>
  <si>
    <t xml:space="preserve"> 88495 </t>
  </si>
  <si>
    <t xml:space="preserve"> 11.1.2 </t>
  </si>
  <si>
    <t xml:space="preserve"> 88485 </t>
  </si>
  <si>
    <t xml:space="preserve"> 11.1.3 </t>
  </si>
  <si>
    <t xml:space="preserve"> 88489 </t>
  </si>
  <si>
    <t xml:space="preserve"> 11.1.4 </t>
  </si>
  <si>
    <t xml:space="preserve"> 88494 </t>
  </si>
  <si>
    <t xml:space="preserve"> 11.1.5 </t>
  </si>
  <si>
    <t xml:space="preserve"> 88484 </t>
  </si>
  <si>
    <t xml:space="preserve"> 11.1.6 </t>
  </si>
  <si>
    <t xml:space="preserve"> 88488 </t>
  </si>
  <si>
    <t xml:space="preserve"> 11.2 </t>
  </si>
  <si>
    <t xml:space="preserve"> 11.2.2 </t>
  </si>
  <si>
    <t xml:space="preserve"> 11.2.3 </t>
  </si>
  <si>
    <t xml:space="preserve"> 11.2.4 </t>
  </si>
  <si>
    <t xml:space="preserve"> 12 </t>
  </si>
  <si>
    <t xml:space="preserve"> 12.1 </t>
  </si>
  <si>
    <t xml:space="preserve"> 12.1.1 </t>
  </si>
  <si>
    <t xml:space="preserve"> 91785 </t>
  </si>
  <si>
    <t xml:space="preserve"> 12.1.2 </t>
  </si>
  <si>
    <t xml:space="preserve"> 94796 </t>
  </si>
  <si>
    <t xml:space="preserve"> 12.1.3 </t>
  </si>
  <si>
    <t xml:space="preserve"> 89353 </t>
  </si>
  <si>
    <t xml:space="preserve"> 13 </t>
  </si>
  <si>
    <t xml:space="preserve"> 13.1 </t>
  </si>
  <si>
    <t xml:space="preserve"> 13.1.1 </t>
  </si>
  <si>
    <t xml:space="preserve"> 95241 </t>
  </si>
  <si>
    <t xml:space="preserve"> 13.1.2 </t>
  </si>
  <si>
    <t xml:space="preserve"> 88470 </t>
  </si>
  <si>
    <t xml:space="preserve"> 13.1.3 </t>
  </si>
  <si>
    <t xml:space="preserve"> 98681 </t>
  </si>
  <si>
    <t xml:space="preserve"> 13.2 </t>
  </si>
  <si>
    <t xml:space="preserve"> 13.2.1 </t>
  </si>
  <si>
    <t xml:space="preserve"> 101863 </t>
  </si>
  <si>
    <t xml:space="preserve"> 13.2.2 </t>
  </si>
  <si>
    <t xml:space="preserve"> 13.3 </t>
  </si>
  <si>
    <t xml:space="preserve"> 13.3.1 </t>
  </si>
  <si>
    <t xml:space="preserve"> 92396 </t>
  </si>
  <si>
    <t xml:space="preserve"> 13.3.2 </t>
  </si>
  <si>
    <t xml:space="preserve"> 13.3.3 </t>
  </si>
  <si>
    <t xml:space="preserve"> 94277 </t>
  </si>
  <si>
    <t xml:space="preserve"> 14 </t>
  </si>
  <si>
    <t xml:space="preserve"> 14.1 </t>
  </si>
  <si>
    <t xml:space="preserve"> 99837 </t>
  </si>
  <si>
    <t xml:space="preserve"> 14.2 </t>
  </si>
  <si>
    <t xml:space="preserve"> 99855 </t>
  </si>
  <si>
    <t xml:space="preserve"> 14.4 </t>
  </si>
  <si>
    <t xml:space="preserve"> 100998 </t>
  </si>
  <si>
    <t xml:space="preserve"> 14.5 </t>
  </si>
  <si>
    <t xml:space="preserve"> 95878 </t>
  </si>
  <si>
    <t xml:space="preserve"> 15 </t>
  </si>
  <si>
    <t xml:space="preserve"> 15.1 </t>
  </si>
  <si>
    <t xml:space="preserve"> 15.1.1 </t>
  </si>
  <si>
    <t xml:space="preserve"> 92367 </t>
  </si>
  <si>
    <t xml:space="preserve"> 15.1.2 </t>
  </si>
  <si>
    <t xml:space="preserve"> 92378 </t>
  </si>
  <si>
    <t xml:space="preserve"> 15.1.3 </t>
  </si>
  <si>
    <t xml:space="preserve"> 92390 </t>
  </si>
  <si>
    <t xml:space="preserve"> 15.1.4 </t>
  </si>
  <si>
    <t xml:space="preserve"> 92642 </t>
  </si>
  <si>
    <t xml:space="preserve"> 15.1.5 </t>
  </si>
  <si>
    <t xml:space="preserve"> 92896 </t>
  </si>
  <si>
    <t xml:space="preserve"> 15.1.6 </t>
  </si>
  <si>
    <t xml:space="preserve"> 94499 </t>
  </si>
  <si>
    <t xml:space="preserve"> 15.1.7 </t>
  </si>
  <si>
    <t xml:space="preserve"> 99624 </t>
  </si>
  <si>
    <t xml:space="preserve"> 15.1.8 </t>
  </si>
  <si>
    <t xml:space="preserve"> 92364 </t>
  </si>
  <si>
    <t xml:space="preserve"> 15.1.9 </t>
  </si>
  <si>
    <t xml:space="preserve"> 92384 </t>
  </si>
  <si>
    <t xml:space="preserve"> 15.1.10 </t>
  </si>
  <si>
    <t xml:space="preserve"> 92910 </t>
  </si>
  <si>
    <t xml:space="preserve"> 15.1.11 </t>
  </si>
  <si>
    <t xml:space="preserve"> 92928 </t>
  </si>
  <si>
    <t xml:space="preserve"> 15.1.12 </t>
  </si>
  <si>
    <t xml:space="preserve"> 92893 </t>
  </si>
  <si>
    <t xml:space="preserve"> 15.1.13 </t>
  </si>
  <si>
    <t xml:space="preserve"> 94496 </t>
  </si>
  <si>
    <t xml:space="preserve"> 15.1.15 </t>
  </si>
  <si>
    <t xml:space="preserve"> 91180 </t>
  </si>
  <si>
    <t xml:space="preserve"> 15.2 </t>
  </si>
  <si>
    <t xml:space="preserve"> 15.2.1 </t>
  </si>
  <si>
    <t xml:space="preserve"> 101905 </t>
  </si>
  <si>
    <t xml:space="preserve"> 15.2.2 </t>
  </si>
  <si>
    <t xml:space="preserve"> 101909 </t>
  </si>
  <si>
    <t xml:space="preserve"> 15.2.3 </t>
  </si>
  <si>
    <t xml:space="preserve"> 101906 </t>
  </si>
  <si>
    <t xml:space="preserve"> 15.3 </t>
  </si>
  <si>
    <t xml:space="preserve"> 15.3.1 </t>
  </si>
  <si>
    <t xml:space="preserve"> 102494 </t>
  </si>
  <si>
    <t xml:space="preserve"> 15.3.7 </t>
  </si>
  <si>
    <t xml:space="preserve"> 97599 </t>
  </si>
  <si>
    <t xml:space="preserve"> 16 </t>
  </si>
  <si>
    <t xml:space="preserve"> 16.1 </t>
  </si>
  <si>
    <t xml:space="preserve"> 060623 </t>
  </si>
  <si>
    <t xml:space="preserve"> 16.2 </t>
  </si>
  <si>
    <t xml:space="preserve"> 030303 </t>
  </si>
  <si>
    <t xml:space="preserve"> 17 </t>
  </si>
  <si>
    <t xml:space="preserve"> 17.1 </t>
  </si>
  <si>
    <t xml:space="preserve"> 17.1.1 </t>
  </si>
  <si>
    <t xml:space="preserve"> 17.1.1.1 </t>
  </si>
  <si>
    <t xml:space="preserve"> 17.1.1.1.7 </t>
  </si>
  <si>
    <t xml:space="preserve"> 93653 </t>
  </si>
  <si>
    <t xml:space="preserve"> 17.1.1.1.9 </t>
  </si>
  <si>
    <t xml:space="preserve"> 17.1.1.2 </t>
  </si>
  <si>
    <t xml:space="preserve"> 17.1.1.2.1 </t>
  </si>
  <si>
    <t xml:space="preserve"> 17.1.1.2.2 </t>
  </si>
  <si>
    <t xml:space="preserve"> 91924 </t>
  </si>
  <si>
    <t xml:space="preserve"> 17.1.1.2.3 </t>
  </si>
  <si>
    <t xml:space="preserve"> 17.1.1.2.4 </t>
  </si>
  <si>
    <t xml:space="preserve"> 91834 </t>
  </si>
  <si>
    <t xml:space="preserve"> 17.1.1.3 </t>
  </si>
  <si>
    <t xml:space="preserve"> 17.1.2 </t>
  </si>
  <si>
    <t xml:space="preserve"> 17.1.2.1 </t>
  </si>
  <si>
    <t xml:space="preserve"> 17.1.2.1.1 </t>
  </si>
  <si>
    <t xml:space="preserve"> 17.1.2.1.2 </t>
  </si>
  <si>
    <t xml:space="preserve"> 17.1.2.1.3 </t>
  </si>
  <si>
    <t xml:space="preserve"> 17.1.2.1.4 </t>
  </si>
  <si>
    <t xml:space="preserve"> 17.1.2.1.5 </t>
  </si>
  <si>
    <t xml:space="preserve"> 17.1.2.1.6 </t>
  </si>
  <si>
    <t xml:space="preserve"> 17.1.2.1.7 </t>
  </si>
  <si>
    <t xml:space="preserve"> 17.1.2.1.8 </t>
  </si>
  <si>
    <t xml:space="preserve"> 17.1.2.2 </t>
  </si>
  <si>
    <t xml:space="preserve"> 17.1.2.2.1 </t>
  </si>
  <si>
    <t xml:space="preserve"> 17.1.2.2.2 </t>
  </si>
  <si>
    <t xml:space="preserve"> 17.1.2.2.3 </t>
  </si>
  <si>
    <t xml:space="preserve"> 17.1.2.2.4 </t>
  </si>
  <si>
    <t xml:space="preserve"> 17.1.2.2.5 </t>
  </si>
  <si>
    <t xml:space="preserve"> 17.1.3 </t>
  </si>
  <si>
    <t xml:space="preserve"> 17.1.3.1 </t>
  </si>
  <si>
    <t xml:space="preserve"> 17.1.3.1.1 </t>
  </si>
  <si>
    <t xml:space="preserve"> 17.1.3.1.2 </t>
  </si>
  <si>
    <t xml:space="preserve"> 17.1.3.1.3 </t>
  </si>
  <si>
    <t xml:space="preserve"> 17.1.3.1.4 </t>
  </si>
  <si>
    <t xml:space="preserve"> 17.1.3.1.5 </t>
  </si>
  <si>
    <t xml:space="preserve"> 17.1.3.1.6 </t>
  </si>
  <si>
    <t xml:space="preserve"> 17.1.3.1.7 </t>
  </si>
  <si>
    <t xml:space="preserve"> 17.1.3.2 </t>
  </si>
  <si>
    <t xml:space="preserve"> 17.1.3.2.1 </t>
  </si>
  <si>
    <t xml:space="preserve"> 17.1.3.2.2 </t>
  </si>
  <si>
    <t xml:space="preserve"> 17.1.3.2.3 </t>
  </si>
  <si>
    <t xml:space="preserve"> 17.1.3.2.4 </t>
  </si>
  <si>
    <t xml:space="preserve"> 17.1.3.2.5 </t>
  </si>
  <si>
    <t xml:space="preserve"> 17.1.4 </t>
  </si>
  <si>
    <t xml:space="preserve"> 17.1.4.1 </t>
  </si>
  <si>
    <t xml:space="preserve"> 95728 </t>
  </si>
  <si>
    <t xml:space="preserve"> 17.2 </t>
  </si>
  <si>
    <t xml:space="preserve"> 17.2.1 </t>
  </si>
  <si>
    <t xml:space="preserve"> 17.2.1.1 </t>
  </si>
  <si>
    <t xml:space="preserve"> 92980 </t>
  </si>
  <si>
    <t xml:space="preserve"> 17.2.1.6 </t>
  </si>
  <si>
    <t xml:space="preserve"> 17.2.1.7 </t>
  </si>
  <si>
    <t xml:space="preserve"> 17.2.1.10 </t>
  </si>
  <si>
    <t xml:space="preserve"> 17.2.2 </t>
  </si>
  <si>
    <t xml:space="preserve"> 17.2.2.1 </t>
  </si>
  <si>
    <t xml:space="preserve"> 95787 </t>
  </si>
  <si>
    <t xml:space="preserve"> 17.2.2.2 </t>
  </si>
  <si>
    <t xml:space="preserve"> 17.2.2.3 </t>
  </si>
  <si>
    <t xml:space="preserve"> 17.2.2.4 </t>
  </si>
  <si>
    <t xml:space="preserve"> 17.2.2.7 </t>
  </si>
  <si>
    <t xml:space="preserve"> CP-ELJ.007 </t>
  </si>
  <si>
    <t>ELETRODUTO DE AÇO GALVANIZADO, CLASSE LEVE, DN 20 MM (3/4), APARENTE, INSTALADO EM PAREDE - FORNECIMENTO E INSTALAÇÃO.</t>
  </si>
  <si>
    <t xml:space="preserve"> 17.2.3 </t>
  </si>
  <si>
    <t xml:space="preserve"> 17.2.4 </t>
  </si>
  <si>
    <t xml:space="preserve"> 17.2.4.2 </t>
  </si>
  <si>
    <t xml:space="preserve"> 96977 </t>
  </si>
  <si>
    <t xml:space="preserve"> 17.2.4.3 </t>
  </si>
  <si>
    <t xml:space="preserve"> 17.2.4.4 </t>
  </si>
  <si>
    <t xml:space="preserve"> 17.2.4.5 </t>
  </si>
  <si>
    <t xml:space="preserve"> 17.2.4.6 </t>
  </si>
  <si>
    <t xml:space="preserve"> 17.2.4.9 </t>
  </si>
  <si>
    <t xml:space="preserve"> 17.2.5 </t>
  </si>
  <si>
    <t xml:space="preserve"> 17.2.5.1 </t>
  </si>
  <si>
    <t xml:space="preserve"> 17.2.5.2 </t>
  </si>
  <si>
    <t xml:space="preserve"> 91925 </t>
  </si>
  <si>
    <t xml:space="preserve"> 17.2.5.3 </t>
  </si>
  <si>
    <t xml:space="preserve"> 91927 </t>
  </si>
  <si>
    <t xml:space="preserve"> 17.2.5.4 </t>
  </si>
  <si>
    <t xml:space="preserve"> 91929 </t>
  </si>
  <si>
    <t xml:space="preserve"> 17.2.5.5 </t>
  </si>
  <si>
    <t xml:space="preserve"> 17.2.5.6 </t>
  </si>
  <si>
    <t xml:space="preserve"> CP-ELJ.008 </t>
  </si>
  <si>
    <t>ELETRODUTO DE AÇO GALVANIZADO, CLASSE LEVE, DN 25 MM (1), APARENTE, INSTALADO EM PAREDE - FORNECIMENTO E INSTALAÇÃO.</t>
  </si>
  <si>
    <t xml:space="preserve"> 17.3 </t>
  </si>
  <si>
    <t xml:space="preserve"> 17.3.2 </t>
  </si>
  <si>
    <r>
      <t xml:space="preserve">DATA BASE: </t>
    </r>
    <r>
      <rPr>
        <sz val="10"/>
        <rFont val="Arial"/>
        <family val="2"/>
      </rPr>
      <t>JUNHO/2023</t>
    </r>
  </si>
  <si>
    <r>
      <rPr>
        <b/>
        <sz val="10"/>
        <rFont val="Arial"/>
        <family val="2"/>
      </rPr>
      <t>TABELAS REFERENCIA:</t>
    </r>
    <r>
      <rPr>
        <sz val="10"/>
        <rFont val="Arial"/>
        <family val="2"/>
      </rPr>
      <t xml:space="preserve"> SINAPI - JUN/2023; SBC JUN/2023; ORSE JUN/2023; AGETOP CIVIL JUN/2023.</t>
    </r>
  </si>
  <si>
    <r>
      <t>DATA BASE: JUNHO</t>
    </r>
    <r>
      <rPr>
        <sz val="10"/>
        <rFont val="Arial"/>
        <family val="2"/>
      </rPr>
      <t>/2023</t>
    </r>
  </si>
  <si>
    <t xml:space="preserve"> 95757 </t>
  </si>
  <si>
    <t>LUVA DE EMENDA PARA ELETRODUTO, AÇO GALVANIZADO, DN 20 MM (3/4''), APARENTE, INSTALADA EM PAREDE - FORNECIMENTO E INSTALAÇÃO. AF_11/2016_P</t>
  </si>
  <si>
    <t>ELETRODUTO DE AÇO GALVANIZADO, CLASSE LEVE, DN 20 MM (3/4), APARENTE, INSTALADO EM PAREDE - FORNECIMENTO E INSTALAÇÃO. AF_11/2016_P - FONTE:SINAP 95749</t>
  </si>
  <si>
    <t xml:space="preserve"> 95758 </t>
  </si>
  <si>
    <t>LUVA DE EMENDA PARA ELETRODUTO, AÇO GALVANIZADO, DN 25 MM (1''), APARENTE, INSTALADA EM PAREDE - FORNECIMENTO E INSTALAÇÃO. AF_11/2016_P</t>
  </si>
  <si>
    <t xml:space="preserve"> 00021136 </t>
  </si>
  <si>
    <t>ELETRODUTO EM ACO GALVANIZADO ELETROLITICO, LEVE, DIAMETRO 1", PAREDE DE 0,90 MM</t>
  </si>
  <si>
    <t>ELETRODUTO DE AÇO GALVANIZADO, CLASSE LEVE, DN 25 MM (1), APARENTE, INSTALADO EM PAREDE - FORNECIMENTO E INSTALAÇÃO. AF_11/2016_P FONTE: SINAP 2022 95750</t>
  </si>
  <si>
    <t>Valor  Unit</t>
  </si>
  <si>
    <t>Peso (%)</t>
  </si>
  <si>
    <t>Peso Acumulado (%)</t>
  </si>
  <si>
    <t>PAVI - PAVIMENTAÇÃO</t>
  </si>
  <si>
    <t>ESQV - ESQUADRIAS/FERRAGENS/VIDROS</t>
  </si>
  <si>
    <t>IMPE - IMPERMEABILIZAÇÕES E PROTEÇÕES DIVERSAS</t>
  </si>
  <si>
    <t>DROP - DRENAGEM/OBRAS DE CONTENÇÃO / POÇOS DE VISITA E CAIXAS</t>
  </si>
  <si>
    <t>Curva ABC de Serviços</t>
  </si>
  <si>
    <t>IDENTIFICAÇÃO DA OBRA E REGISTROS E MOBILIZAÇÃO</t>
  </si>
  <si>
    <t xml:space="preserve"> 103689 </t>
  </si>
  <si>
    <t>FORNECIMENTO E INSTALAÇÃO DE PLACA DE OBRA COM CHAPA GALVANIZADA E ESTRUTURA DE MADEIRA. AF_03/2022_PS</t>
  </si>
  <si>
    <t xml:space="preserve"> 2.1.3 </t>
  </si>
  <si>
    <t xml:space="preserve"> 2.1.4 </t>
  </si>
  <si>
    <t xml:space="preserve"> 2.1.5 </t>
  </si>
  <si>
    <t xml:space="preserve"> CP-C1.219 </t>
  </si>
  <si>
    <t>MÓVEIS E UTENSÍLIOS, COMPOSTO POR (AR-CONDICIONADO, BUREAU, CADEIRA, ARQUIVO, COMPUTADOR, IMPRESSORA E ALUGUEL DE BEBEDOURO COLETIVO 40 LITROS)</t>
  </si>
  <si>
    <t>2.1.3</t>
  </si>
  <si>
    <t>2.1.4</t>
  </si>
  <si>
    <t>2.1.5</t>
  </si>
  <si>
    <t xml:space="preserve"> 10568 </t>
  </si>
  <si>
    <t>Aluguel de aparelho de ar condicionado 18.000 BTU's mês</t>
  </si>
  <si>
    <t>mês</t>
  </si>
  <si>
    <t xml:space="preserve"> 10529 </t>
  </si>
  <si>
    <t>Aluguel de bureau de madeira 1,40m mês</t>
  </si>
  <si>
    <t xml:space="preserve"> 10531 </t>
  </si>
  <si>
    <t>Aluguel de cadeira sem braços mês</t>
  </si>
  <si>
    <t xml:space="preserve"> 10535 </t>
  </si>
  <si>
    <t>Aluguel de arquivo em aço mês</t>
  </si>
  <si>
    <t xml:space="preserve"> 10540 </t>
  </si>
  <si>
    <t>Aluguel de computador notebook mês</t>
  </si>
  <si>
    <t xml:space="preserve"> 10541 </t>
  </si>
  <si>
    <t>Aluguel de impressora colorida - laser mês</t>
  </si>
  <si>
    <t xml:space="preserve"> 10786 </t>
  </si>
  <si>
    <t>Aluguel de bebedouro elétrico de pressão 40 litros Inox 110v, Masterfrio ou similar mês</t>
  </si>
  <si>
    <t>1,0</t>
  </si>
  <si>
    <t>43.661,14</t>
  </si>
  <si>
    <t>11,44</t>
  </si>
  <si>
    <t>138,51</t>
  </si>
  <si>
    <t>196,37</t>
  </si>
  <si>
    <t>27.199,20</t>
  </si>
  <si>
    <t>7,13</t>
  </si>
  <si>
    <t>18,57</t>
  </si>
  <si>
    <t>225,75</t>
  </si>
  <si>
    <t>114,21</t>
  </si>
  <si>
    <t>25.782,90</t>
  </si>
  <si>
    <t>6,76</t>
  </si>
  <si>
    <t>25,33</t>
  </si>
  <si>
    <t>2,0</t>
  </si>
  <si>
    <t>11.878,56</t>
  </si>
  <si>
    <t>23.757,12</t>
  </si>
  <si>
    <t>6,23</t>
  </si>
  <si>
    <t>31,56</t>
  </si>
  <si>
    <t>8,16</t>
  </si>
  <si>
    <t>2.893,50</t>
  </si>
  <si>
    <t>23.610,96</t>
  </si>
  <si>
    <t>6,19</t>
  </si>
  <si>
    <t>37,75</t>
  </si>
  <si>
    <t>9,0</t>
  </si>
  <si>
    <t>2.106,77</t>
  </si>
  <si>
    <t>18.960,93</t>
  </si>
  <si>
    <t>4,97</t>
  </si>
  <si>
    <t>42,72</t>
  </si>
  <si>
    <t>18.260,08</t>
  </si>
  <si>
    <t>4,79</t>
  </si>
  <si>
    <t>47,51</t>
  </si>
  <si>
    <t>70,0</t>
  </si>
  <si>
    <t>242,90</t>
  </si>
  <si>
    <t>17.003,00</t>
  </si>
  <si>
    <t>4,46</t>
  </si>
  <si>
    <t>51,96</t>
  </si>
  <si>
    <t>528,0</t>
  </si>
  <si>
    <t>26,03</t>
  </si>
  <si>
    <t>13.743,84</t>
  </si>
  <si>
    <t>3,60</t>
  </si>
  <si>
    <t>55,56</t>
  </si>
  <si>
    <t>44,0</t>
  </si>
  <si>
    <t>265,42</t>
  </si>
  <si>
    <t>11.678,48</t>
  </si>
  <si>
    <t>3,06</t>
  </si>
  <si>
    <t>58,63</t>
  </si>
  <si>
    <t>239,46</t>
  </si>
  <si>
    <t>34,89</t>
  </si>
  <si>
    <t>8.354,75</t>
  </si>
  <si>
    <t>2,19</t>
  </si>
  <si>
    <t>60,82</t>
  </si>
  <si>
    <t>118,65</t>
  </si>
  <si>
    <t>61,90</t>
  </si>
  <si>
    <t>7.344,43</t>
  </si>
  <si>
    <t>1,93</t>
  </si>
  <si>
    <t>62,74</t>
  </si>
  <si>
    <t>756,0</t>
  </si>
  <si>
    <t>8,60</t>
  </si>
  <si>
    <t>6.501,60</t>
  </si>
  <si>
    <t>1,70</t>
  </si>
  <si>
    <t>64,45</t>
  </si>
  <si>
    <t>367,47</t>
  </si>
  <si>
    <t>17,52</t>
  </si>
  <si>
    <t>6.438,07</t>
  </si>
  <si>
    <t>1,69</t>
  </si>
  <si>
    <t>66,13</t>
  </si>
  <si>
    <t>500,0</t>
  </si>
  <si>
    <t>9,67</t>
  </si>
  <si>
    <t>4.835,00</t>
  </si>
  <si>
    <t>1,27</t>
  </si>
  <si>
    <t>67,40</t>
  </si>
  <si>
    <t>420,0</t>
  </si>
  <si>
    <t>11,41</t>
  </si>
  <si>
    <t>4.792,20</t>
  </si>
  <si>
    <t>1,26</t>
  </si>
  <si>
    <t>68,66</t>
  </si>
  <si>
    <t>33,0</t>
  </si>
  <si>
    <t>143,31</t>
  </si>
  <si>
    <t>4.729,23</t>
  </si>
  <si>
    <t>1,24</t>
  </si>
  <si>
    <t>69,90</t>
  </si>
  <si>
    <t>1.656,0</t>
  </si>
  <si>
    <t>2,69</t>
  </si>
  <si>
    <t>4.454,64</t>
  </si>
  <si>
    <t>1,17</t>
  </si>
  <si>
    <t>71,06</t>
  </si>
  <si>
    <t>52,0</t>
  </si>
  <si>
    <t>84,82</t>
  </si>
  <si>
    <t>4.410,64</t>
  </si>
  <si>
    <t>1,16</t>
  </si>
  <si>
    <t>72,22</t>
  </si>
  <si>
    <t>11,15</t>
  </si>
  <si>
    <t>4.097,29</t>
  </si>
  <si>
    <t>1,07</t>
  </si>
  <si>
    <t>73,29</t>
  </si>
  <si>
    <t>12,0</t>
  </si>
  <si>
    <t>318,95</t>
  </si>
  <si>
    <t>3.827,40</t>
  </si>
  <si>
    <t>1,00</t>
  </si>
  <si>
    <t>74,30</t>
  </si>
  <si>
    <t>36,0</t>
  </si>
  <si>
    <t>99,56</t>
  </si>
  <si>
    <t>3.584,16</t>
  </si>
  <si>
    <t>0,94</t>
  </si>
  <si>
    <t>75,24</t>
  </si>
  <si>
    <t>6,0</t>
  </si>
  <si>
    <t>566,38</t>
  </si>
  <si>
    <t>3.398,28</t>
  </si>
  <si>
    <t>0,89</t>
  </si>
  <si>
    <t>76,13</t>
  </si>
  <si>
    <t>281,52</t>
  </si>
  <si>
    <t>3.378,24</t>
  </si>
  <si>
    <t>77,01</t>
  </si>
  <si>
    <t>54,42</t>
  </si>
  <si>
    <t>54,75</t>
  </si>
  <si>
    <t>2.979,49</t>
  </si>
  <si>
    <t>0,78</t>
  </si>
  <si>
    <t>77,79</t>
  </si>
  <si>
    <t>155,0</t>
  </si>
  <si>
    <t>16,12</t>
  </si>
  <si>
    <t>2.498,60</t>
  </si>
  <si>
    <t>0,65</t>
  </si>
  <si>
    <t>78,45</t>
  </si>
  <si>
    <t>2.486,07</t>
  </si>
  <si>
    <t>79,10</t>
  </si>
  <si>
    <t>79,75</t>
  </si>
  <si>
    <t>25,05</t>
  </si>
  <si>
    <t>96,23</t>
  </si>
  <si>
    <t>2.410,56</t>
  </si>
  <si>
    <t>0,63</t>
  </si>
  <si>
    <t>80,38</t>
  </si>
  <si>
    <t>6,25</t>
  </si>
  <si>
    <t>384,55</t>
  </si>
  <si>
    <t>2.403,43</t>
  </si>
  <si>
    <t>81,01</t>
  </si>
  <si>
    <t>7,0</t>
  </si>
  <si>
    <t>313,99</t>
  </si>
  <si>
    <t>2.197,93</t>
  </si>
  <si>
    <t>0,58</t>
  </si>
  <si>
    <t>81,59</t>
  </si>
  <si>
    <t>11,0</t>
  </si>
  <si>
    <t>196,47</t>
  </si>
  <si>
    <t>2.161,17</t>
  </si>
  <si>
    <t>0,57</t>
  </si>
  <si>
    <t>82,16</t>
  </si>
  <si>
    <t>76,01</t>
  </si>
  <si>
    <t>27,08</t>
  </si>
  <si>
    <t>2.058,35</t>
  </si>
  <si>
    <t>0,54</t>
  </si>
  <si>
    <t>82,70</t>
  </si>
  <si>
    <t>0,62</t>
  </si>
  <si>
    <t>3.218,47</t>
  </si>
  <si>
    <t>1.995,45</t>
  </si>
  <si>
    <t>0,52</t>
  </si>
  <si>
    <t>83,22</t>
  </si>
  <si>
    <t>23,63</t>
  </si>
  <si>
    <t>80,51</t>
  </si>
  <si>
    <t>1.902,45</t>
  </si>
  <si>
    <t>0,50</t>
  </si>
  <si>
    <t>83,72</t>
  </si>
  <si>
    <t>1,1</t>
  </si>
  <si>
    <t>1.596,80</t>
  </si>
  <si>
    <t>1.756,48</t>
  </si>
  <si>
    <t>0,46</t>
  </si>
  <si>
    <t>84,18</t>
  </si>
  <si>
    <t>31,8</t>
  </si>
  <si>
    <t>52,40</t>
  </si>
  <si>
    <t>1.666,32</t>
  </si>
  <si>
    <t>0,44</t>
  </si>
  <si>
    <t>84,61</t>
  </si>
  <si>
    <t>4,47</t>
  </si>
  <si>
    <t>1.642,59</t>
  </si>
  <si>
    <t>0,43</t>
  </si>
  <si>
    <t>85,05</t>
  </si>
  <si>
    <t>158,0</t>
  </si>
  <si>
    <t>10,08</t>
  </si>
  <si>
    <t>1.592,64</t>
  </si>
  <si>
    <t>0,42</t>
  </si>
  <si>
    <t>85,46</t>
  </si>
  <si>
    <t>0,6</t>
  </si>
  <si>
    <t>2.629,23</t>
  </si>
  <si>
    <t>1.577,53</t>
  </si>
  <si>
    <t>0,41</t>
  </si>
  <si>
    <t>85,88</t>
  </si>
  <si>
    <t>1.524,46</t>
  </si>
  <si>
    <t>0,40</t>
  </si>
  <si>
    <t>86,28</t>
  </si>
  <si>
    <t>2,02</t>
  </si>
  <si>
    <t>733,43</t>
  </si>
  <si>
    <t>1.481,52</t>
  </si>
  <si>
    <t>0,39</t>
  </si>
  <si>
    <t>86,66</t>
  </si>
  <si>
    <t>40,0</t>
  </si>
  <si>
    <t>36,28</t>
  </si>
  <si>
    <t>1.451,20</t>
  </si>
  <si>
    <t>0,38</t>
  </si>
  <si>
    <t>87,04</t>
  </si>
  <si>
    <t>0,56</t>
  </si>
  <si>
    <t>2.528,44</t>
  </si>
  <si>
    <t>1.415,92</t>
  </si>
  <si>
    <t>0,37</t>
  </si>
  <si>
    <t>87,42</t>
  </si>
  <si>
    <t>30,72</t>
  </si>
  <si>
    <t>44,52</t>
  </si>
  <si>
    <t>1.367,65</t>
  </si>
  <si>
    <t>0,36</t>
  </si>
  <si>
    <t>87,77</t>
  </si>
  <si>
    <t>1.362,55</t>
  </si>
  <si>
    <t>88,13</t>
  </si>
  <si>
    <t>5,87</t>
  </si>
  <si>
    <t>1.325,15</t>
  </si>
  <si>
    <t>0,35</t>
  </si>
  <si>
    <t>88,48</t>
  </si>
  <si>
    <t>0,33</t>
  </si>
  <si>
    <t>4.001,94</t>
  </si>
  <si>
    <t>1.320,64</t>
  </si>
  <si>
    <t>88,83</t>
  </si>
  <si>
    <t>1.298,92</t>
  </si>
  <si>
    <t>0,34</t>
  </si>
  <si>
    <t>89,17</t>
  </si>
  <si>
    <t>210,35</t>
  </si>
  <si>
    <t>1.262,10</t>
  </si>
  <si>
    <t>89,50</t>
  </si>
  <si>
    <t>26,17</t>
  </si>
  <si>
    <t>48,03</t>
  </si>
  <si>
    <t>1.256,94</t>
  </si>
  <si>
    <t>89,83</t>
  </si>
  <si>
    <t>22,0</t>
  </si>
  <si>
    <t>56,69</t>
  </si>
  <si>
    <t>1.247,18</t>
  </si>
  <si>
    <t>90,15</t>
  </si>
  <si>
    <t>23,89</t>
  </si>
  <si>
    <t>1.242,28</t>
  </si>
  <si>
    <t>90,48</t>
  </si>
  <si>
    <t>4,0</t>
  </si>
  <si>
    <t>307,69</t>
  </si>
  <si>
    <t>1.230,76</t>
  </si>
  <si>
    <t>0,32</t>
  </si>
  <si>
    <t>90,80</t>
  </si>
  <si>
    <t>33,26</t>
  </si>
  <si>
    <t>35,00</t>
  </si>
  <si>
    <t>1.164,10</t>
  </si>
  <si>
    <t>0,31</t>
  </si>
  <si>
    <t>91,11</t>
  </si>
  <si>
    <t>15,87</t>
  </si>
  <si>
    <t>72,70</t>
  </si>
  <si>
    <t>1.153,74</t>
  </si>
  <si>
    <t>0,30</t>
  </si>
  <si>
    <t>91,41</t>
  </si>
  <si>
    <t>27,72</t>
  </si>
  <si>
    <t>39,87</t>
  </si>
  <si>
    <t>1.105,19</t>
  </si>
  <si>
    <t>0,29</t>
  </si>
  <si>
    <t>91,70</t>
  </si>
  <si>
    <t>80,78</t>
  </si>
  <si>
    <t>13,33</t>
  </si>
  <si>
    <t>1.076,79</t>
  </si>
  <si>
    <t>0,28</t>
  </si>
  <si>
    <t>91,98</t>
  </si>
  <si>
    <t>160,0</t>
  </si>
  <si>
    <t>6,37</t>
  </si>
  <si>
    <t>1.019,20</t>
  </si>
  <si>
    <t>0,27</t>
  </si>
  <si>
    <t>92,25</t>
  </si>
  <si>
    <t>4,17</t>
  </si>
  <si>
    <t>998,54</t>
  </si>
  <si>
    <t>0,26</t>
  </si>
  <si>
    <t>92,51</t>
  </si>
  <si>
    <t>161,35</t>
  </si>
  <si>
    <t>968,10</t>
  </si>
  <si>
    <t>0,25</t>
  </si>
  <si>
    <t>92,76</t>
  </si>
  <si>
    <t>9,25</t>
  </si>
  <si>
    <t>104,31</t>
  </si>
  <si>
    <t>964,86</t>
  </si>
  <si>
    <t>93,02</t>
  </si>
  <si>
    <t>9,41</t>
  </si>
  <si>
    <t>102,33</t>
  </si>
  <si>
    <t>962,92</t>
  </si>
  <si>
    <t>93,27</t>
  </si>
  <si>
    <t>961,99</t>
  </si>
  <si>
    <t>93,52</t>
  </si>
  <si>
    <t>23,52</t>
  </si>
  <si>
    <t>39,17</t>
  </si>
  <si>
    <t>921,27</t>
  </si>
  <si>
    <t>0,24</t>
  </si>
  <si>
    <t>93,76</t>
  </si>
  <si>
    <t>19,46</t>
  </si>
  <si>
    <t>46,17</t>
  </si>
  <si>
    <t>898,46</t>
  </si>
  <si>
    <t>94,00</t>
  </si>
  <si>
    <t>213,43</t>
  </si>
  <si>
    <t>853,72</t>
  </si>
  <si>
    <t>0,22</t>
  </si>
  <si>
    <t>94,22</t>
  </si>
  <si>
    <t>848,62</t>
  </si>
  <si>
    <t>94,44</t>
  </si>
  <si>
    <t>3,0</t>
  </si>
  <si>
    <t>275,14</t>
  </si>
  <si>
    <t>825,42</t>
  </si>
  <si>
    <t>94,66</t>
  </si>
  <si>
    <t>133,96</t>
  </si>
  <si>
    <t>803,76</t>
  </si>
  <si>
    <t>0,21</t>
  </si>
  <si>
    <t>94,87</t>
  </si>
  <si>
    <t>803,57</t>
  </si>
  <si>
    <t>95,08</t>
  </si>
  <si>
    <t>20,0</t>
  </si>
  <si>
    <t>39,16</t>
  </si>
  <si>
    <t>783,20</t>
  </si>
  <si>
    <t>95,29</t>
  </si>
  <si>
    <t>23,34</t>
  </si>
  <si>
    <t>32,88</t>
  </si>
  <si>
    <t>767,41</t>
  </si>
  <si>
    <t>0,20</t>
  </si>
  <si>
    <t>95,49</t>
  </si>
  <si>
    <t>35,0</t>
  </si>
  <si>
    <t>21,15</t>
  </si>
  <si>
    <t>740,25</t>
  </si>
  <si>
    <t>0,19</t>
  </si>
  <si>
    <t>95,68</t>
  </si>
  <si>
    <t>25,28</t>
  </si>
  <si>
    <t>28,93</t>
  </si>
  <si>
    <t>731,35</t>
  </si>
  <si>
    <t>95,87</t>
  </si>
  <si>
    <t>20,45</t>
  </si>
  <si>
    <t>34,31</t>
  </si>
  <si>
    <t>701,63</t>
  </si>
  <si>
    <t>0,18</t>
  </si>
  <si>
    <t>96,06</t>
  </si>
  <si>
    <t>673,04</t>
  </si>
  <si>
    <t>65,00</t>
  </si>
  <si>
    <t>585,00</t>
  </si>
  <si>
    <t>0,15</t>
  </si>
  <si>
    <t>96,39</t>
  </si>
  <si>
    <t>10,0</t>
  </si>
  <si>
    <t>57,31</t>
  </si>
  <si>
    <t>573,10</t>
  </si>
  <si>
    <t>96,54</t>
  </si>
  <si>
    <t>386,4</t>
  </si>
  <si>
    <t>1,43</t>
  </si>
  <si>
    <t>552,55</t>
  </si>
  <si>
    <t>0,14</t>
  </si>
  <si>
    <t>96,68</t>
  </si>
  <si>
    <t>89,49</t>
  </si>
  <si>
    <t>536,94</t>
  </si>
  <si>
    <t>96,82</t>
  </si>
  <si>
    <t>532,70</t>
  </si>
  <si>
    <t>96,96</t>
  </si>
  <si>
    <t>254,59</t>
  </si>
  <si>
    <t>509,18</t>
  </si>
  <si>
    <t>0,13</t>
  </si>
  <si>
    <t>97,10</t>
  </si>
  <si>
    <t>1.121,43</t>
  </si>
  <si>
    <t>471,00</t>
  </si>
  <si>
    <t>0,12</t>
  </si>
  <si>
    <t>97,22</t>
  </si>
  <si>
    <t>147,35</t>
  </si>
  <si>
    <t>442,05</t>
  </si>
  <si>
    <t>97,34</t>
  </si>
  <si>
    <t>13,31</t>
  </si>
  <si>
    <t>31,24</t>
  </si>
  <si>
    <t>415,80</t>
  </si>
  <si>
    <t>0,11</t>
  </si>
  <si>
    <t>97,44</t>
  </si>
  <si>
    <t>57,68</t>
  </si>
  <si>
    <t>403,76</t>
  </si>
  <si>
    <t>97,55</t>
  </si>
  <si>
    <t>41,18</t>
  </si>
  <si>
    <t>9,75</t>
  </si>
  <si>
    <t>401,50</t>
  </si>
  <si>
    <t>97,66</t>
  </si>
  <si>
    <t>87,89</t>
  </si>
  <si>
    <t>351,56</t>
  </si>
  <si>
    <t>0,09</t>
  </si>
  <si>
    <t>97,75</t>
  </si>
  <si>
    <t>12,6</t>
  </si>
  <si>
    <t>26,35</t>
  </si>
  <si>
    <t>332,01</t>
  </si>
  <si>
    <t>97,83</t>
  </si>
  <si>
    <t>32,21</t>
  </si>
  <si>
    <t>303,09</t>
  </si>
  <si>
    <t>0,08</t>
  </si>
  <si>
    <t>97,91</t>
  </si>
  <si>
    <t>1,5</t>
  </si>
  <si>
    <t>200,93</t>
  </si>
  <si>
    <t>301,39</t>
  </si>
  <si>
    <t>97,99</t>
  </si>
  <si>
    <t>5,0</t>
  </si>
  <si>
    <t>58,60</t>
  </si>
  <si>
    <t>293,00</t>
  </si>
  <si>
    <t>98,07</t>
  </si>
  <si>
    <t>43,5</t>
  </si>
  <si>
    <t>6,58</t>
  </si>
  <si>
    <t>286,23</t>
  </si>
  <si>
    <t>98,15</t>
  </si>
  <si>
    <t>91,47</t>
  </si>
  <si>
    <t>274,41</t>
  </si>
  <si>
    <t>0,07</t>
  </si>
  <si>
    <t>98,22</t>
  </si>
  <si>
    <t>248,00</t>
  </si>
  <si>
    <t>98,28</t>
  </si>
  <si>
    <t>98,35</t>
  </si>
  <si>
    <t>25,5</t>
  </si>
  <si>
    <t>9,66</t>
  </si>
  <si>
    <t>246,33</t>
  </si>
  <si>
    <t>0,06</t>
  </si>
  <si>
    <t>98,41</t>
  </si>
  <si>
    <t>6,5</t>
  </si>
  <si>
    <t>37,44</t>
  </si>
  <si>
    <t>243,36</t>
  </si>
  <si>
    <t>98,48</t>
  </si>
  <si>
    <t>61,92</t>
  </si>
  <si>
    <t>3,83</t>
  </si>
  <si>
    <t>237,15</t>
  </si>
  <si>
    <t>98,54</t>
  </si>
  <si>
    <t>9,21</t>
  </si>
  <si>
    <t>234,85</t>
  </si>
  <si>
    <t>98,60</t>
  </si>
  <si>
    <t>7,5</t>
  </si>
  <si>
    <t>31,15</t>
  </si>
  <si>
    <t>233,62</t>
  </si>
  <si>
    <t>98,66</t>
  </si>
  <si>
    <t>10,57</t>
  </si>
  <si>
    <t>232,54</t>
  </si>
  <si>
    <t>98,72</t>
  </si>
  <si>
    <t>3,05</t>
  </si>
  <si>
    <t>72,19</t>
  </si>
  <si>
    <t>220,17</t>
  </si>
  <si>
    <t>98,78</t>
  </si>
  <si>
    <t>24,46</t>
  </si>
  <si>
    <t>220,14</t>
  </si>
  <si>
    <t>98,84</t>
  </si>
  <si>
    <t>28,27</t>
  </si>
  <si>
    <t>7,63</t>
  </si>
  <si>
    <t>215,70</t>
  </si>
  <si>
    <t>98,89</t>
  </si>
  <si>
    <t>6,75</t>
  </si>
  <si>
    <t>28,88</t>
  </si>
  <si>
    <t>194,94</t>
  </si>
  <si>
    <t>0,05</t>
  </si>
  <si>
    <t>98,94</t>
  </si>
  <si>
    <t>493,42</t>
  </si>
  <si>
    <t>187,49</t>
  </si>
  <si>
    <t>98,99</t>
  </si>
  <si>
    <t>7,34</t>
  </si>
  <si>
    <t>25,10</t>
  </si>
  <si>
    <t>184,23</t>
  </si>
  <si>
    <t>99,04</t>
  </si>
  <si>
    <t>87,49</t>
  </si>
  <si>
    <t>174,98</t>
  </si>
  <si>
    <t>99,09</t>
  </si>
  <si>
    <t>5,18</t>
  </si>
  <si>
    <t>172,28</t>
  </si>
  <si>
    <t>99,13</t>
  </si>
  <si>
    <t>43,06</t>
  </si>
  <si>
    <t>172,24</t>
  </si>
  <si>
    <t>99,18</t>
  </si>
  <si>
    <t>25,41</t>
  </si>
  <si>
    <t>171,51</t>
  </si>
  <si>
    <t>0,04</t>
  </si>
  <si>
    <t>99,22</t>
  </si>
  <si>
    <t>42,0</t>
  </si>
  <si>
    <t>3,94</t>
  </si>
  <si>
    <t>165,48</t>
  </si>
  <si>
    <t>99,27</t>
  </si>
  <si>
    <t>14,95</t>
  </si>
  <si>
    <t>164,45</t>
  </si>
  <si>
    <t>99,31</t>
  </si>
  <si>
    <t>82,10</t>
  </si>
  <si>
    <t>164,20</t>
  </si>
  <si>
    <t>99,35</t>
  </si>
  <si>
    <t>16,26</t>
  </si>
  <si>
    <t>162,60</t>
  </si>
  <si>
    <t>99,40</t>
  </si>
  <si>
    <t>10,13</t>
  </si>
  <si>
    <t>160,76</t>
  </si>
  <si>
    <t>99,44</t>
  </si>
  <si>
    <t>37,53</t>
  </si>
  <si>
    <t>150,12</t>
  </si>
  <si>
    <t>99,48</t>
  </si>
  <si>
    <t>2,8</t>
  </si>
  <si>
    <t>52,84</t>
  </si>
  <si>
    <t>147,95</t>
  </si>
  <si>
    <t>99,52</t>
  </si>
  <si>
    <t>2,4</t>
  </si>
  <si>
    <t>56,71</t>
  </si>
  <si>
    <t>136,10</t>
  </si>
  <si>
    <t>99,55</t>
  </si>
  <si>
    <t>27,5</t>
  </si>
  <si>
    <t>4,45</t>
  </si>
  <si>
    <t>122,37</t>
  </si>
  <si>
    <t>0,03</t>
  </si>
  <si>
    <t>99,58</t>
  </si>
  <si>
    <t>110,58</t>
  </si>
  <si>
    <t>99,61</t>
  </si>
  <si>
    <t>26,09</t>
  </si>
  <si>
    <t>104,36</t>
  </si>
  <si>
    <t>99,64</t>
  </si>
  <si>
    <t>102,94</t>
  </si>
  <si>
    <t>99,67</t>
  </si>
  <si>
    <t>3,68</t>
  </si>
  <si>
    <t>93,84</t>
  </si>
  <si>
    <t>0,02</t>
  </si>
  <si>
    <t>99,69</t>
  </si>
  <si>
    <t>2,5</t>
  </si>
  <si>
    <t>32,86</t>
  </si>
  <si>
    <t>82,15</t>
  </si>
  <si>
    <t>99,71</t>
  </si>
  <si>
    <t>11,50</t>
  </si>
  <si>
    <t>80,50</t>
  </si>
  <si>
    <t>99,73</t>
  </si>
  <si>
    <t>1,8</t>
  </si>
  <si>
    <t>43,47</t>
  </si>
  <si>
    <t>78,24</t>
  </si>
  <si>
    <t>99,75</t>
  </si>
  <si>
    <t>39,4</t>
  </si>
  <si>
    <t>1,82</t>
  </si>
  <si>
    <t>71,70</t>
  </si>
  <si>
    <t>99,77</t>
  </si>
  <si>
    <t>1,4</t>
  </si>
  <si>
    <t>44,35</t>
  </si>
  <si>
    <t>62,09</t>
  </si>
  <si>
    <t>99,79</t>
  </si>
  <si>
    <t>2,16</t>
  </si>
  <si>
    <t>61,06</t>
  </si>
  <si>
    <t>99,81</t>
  </si>
  <si>
    <t>14,12</t>
  </si>
  <si>
    <t>56,48</t>
  </si>
  <si>
    <t>0,01</t>
  </si>
  <si>
    <t>99,82</t>
  </si>
  <si>
    <t>11,00</t>
  </si>
  <si>
    <t>55,00</t>
  </si>
  <si>
    <t>99,83</t>
  </si>
  <si>
    <t>27,33</t>
  </si>
  <si>
    <t>54,66</t>
  </si>
  <si>
    <t>99,85</t>
  </si>
  <si>
    <t>49,98</t>
  </si>
  <si>
    <t>99,86</t>
  </si>
  <si>
    <t>32,87</t>
  </si>
  <si>
    <t>46,01</t>
  </si>
  <si>
    <t>99,87</t>
  </si>
  <si>
    <t>41,33</t>
  </si>
  <si>
    <t>99,88</t>
  </si>
  <si>
    <t>0,5</t>
  </si>
  <si>
    <t>81,11</t>
  </si>
  <si>
    <t>40,55</t>
  </si>
  <si>
    <t>99,90</t>
  </si>
  <si>
    <t>5,72</t>
  </si>
  <si>
    <t>40,04</t>
  </si>
  <si>
    <t>99,91</t>
  </si>
  <si>
    <t>38,60</t>
  </si>
  <si>
    <t>99,92</t>
  </si>
  <si>
    <t>468,50</t>
  </si>
  <si>
    <t>37,48</t>
  </si>
  <si>
    <t>99,93</t>
  </si>
  <si>
    <t>9,2</t>
  </si>
  <si>
    <t>3,66</t>
  </si>
  <si>
    <t>33,67</t>
  </si>
  <si>
    <t>82,18</t>
  </si>
  <si>
    <t>31,22</t>
  </si>
  <si>
    <t>99,94</t>
  </si>
  <si>
    <t>30,80</t>
  </si>
  <si>
    <t>99,95</t>
  </si>
  <si>
    <t>3,29</t>
  </si>
  <si>
    <t>29,61</t>
  </si>
  <si>
    <t>99,96</t>
  </si>
  <si>
    <t>12,8</t>
  </si>
  <si>
    <t>2,29</t>
  </si>
  <si>
    <t>29,31</t>
  </si>
  <si>
    <t>99,97</t>
  </si>
  <si>
    <t>2,88</t>
  </si>
  <si>
    <t>28,80</t>
  </si>
  <si>
    <t>26,69</t>
  </si>
  <si>
    <t>99,98</t>
  </si>
  <si>
    <t>22,10</t>
  </si>
  <si>
    <t>99,99</t>
  </si>
  <si>
    <t>5,9</t>
  </si>
  <si>
    <t>2,92</t>
  </si>
  <si>
    <t>17,22</t>
  </si>
  <si>
    <t>0,00</t>
  </si>
  <si>
    <t>100,00</t>
  </si>
  <si>
    <t>10,48</t>
  </si>
  <si>
    <t>39,81</t>
  </si>
  <si>
    <t>3,18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</si>
</sst>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\ _D_M_-;\-* #,##0.00\ _D_M_-;_-* &quot;-&quot;??\ _D_M_-;_-@_-"/>
    <numFmt numFmtId="166" formatCode="@*."/>
    <numFmt numFmtId="167" formatCode="_(&quot;$&quot;* #,##0.00_);_(&quot;$&quot;* \(#,##0.00\);_(&quot;$&quot;* &quot;-&quot;??_);_(@_)"/>
    <numFmt numFmtId="168" formatCode="#,##0.0000000"/>
    <numFmt numFmtId="169" formatCode="0.0%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sz val="12"/>
      <color indexed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i/>
      <sz val="10"/>
      <color indexed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9"/>
      <color indexed="10"/>
      <name val="Arial"/>
      <family val="2"/>
    </font>
    <font>
      <sz val="6"/>
      <color indexed="10"/>
      <name val="Arial"/>
      <family val="2"/>
    </font>
    <font>
      <sz val="11"/>
      <name val="Calibri"/>
      <family val="2"/>
      <scheme val="minor"/>
    </font>
    <font>
      <b/>
      <sz val="11"/>
      <name val="Eras Light ITC"/>
      <family val="2"/>
    </font>
    <font>
      <sz val="11"/>
      <name val="Eras Light ITC"/>
      <family val="2"/>
    </font>
    <font>
      <b/>
      <sz val="9"/>
      <name val="Times New Roman"/>
      <family val="1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2"/>
      <name val="Times New Roman"/>
      <family val="1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0"/>
      <name val="Arial"/>
      <family val="1"/>
    </font>
    <font>
      <b/>
      <sz val="10"/>
      <color theme="0"/>
      <name val="Arial"/>
      <family val="1"/>
    </font>
    <font>
      <b/>
      <sz val="10"/>
      <color rgb="FFFFFFFF"/>
      <name val="Arial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0070C0"/>
      </patternFill>
    </fill>
    <fill>
      <patternFill patternType="solid">
        <fgColor rgb="FFEFEFEF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167" fontId="4" fillId="0" borderId="0" applyFont="0" applyFill="0" applyBorder="0" applyAlignment="0" applyProtection="0"/>
  </cellStyleXfs>
  <cellXfs count="360">
    <xf numFmtId="0" fontId="0" fillId="0" borderId="0" xfId="0"/>
    <xf numFmtId="0" fontId="0" fillId="0" borderId="5" xfId="0" applyBorder="1"/>
    <xf numFmtId="0" fontId="0" fillId="0" borderId="15" xfId="0" applyBorder="1"/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" xfId="0" applyBorder="1"/>
    <xf numFmtId="0" fontId="0" fillId="0" borderId="19" xfId="0" applyBorder="1"/>
    <xf numFmtId="0" fontId="2" fillId="0" borderId="10" xfId="0" applyFont="1" applyBorder="1"/>
    <xf numFmtId="49" fontId="2" fillId="0" borderId="0" xfId="0" applyNumberFormat="1" applyFont="1"/>
    <xf numFmtId="0" fontId="24" fillId="0" borderId="0" xfId="9" applyFont="1" applyAlignment="1" applyProtection="1">
      <alignment horizontal="center" vertical="center"/>
      <protection locked="0"/>
    </xf>
    <xf numFmtId="0" fontId="12" fillId="0" borderId="0" xfId="9" applyFont="1" applyAlignment="1" applyProtection="1">
      <alignment horizontal="center" vertical="center"/>
      <protection locked="0"/>
    </xf>
    <xf numFmtId="43" fontId="24" fillId="0" borderId="0" xfId="1" applyFont="1" applyBorder="1" applyAlignment="1" applyProtection="1">
      <alignment horizontal="center" vertical="center"/>
      <protection locked="0"/>
    </xf>
    <xf numFmtId="44" fontId="0" fillId="0" borderId="0" xfId="0" applyNumberFormat="1" applyAlignment="1">
      <alignment horizontal="center"/>
    </xf>
    <xf numFmtId="0" fontId="2" fillId="0" borderId="0" xfId="0" applyFont="1"/>
    <xf numFmtId="0" fontId="0" fillId="0" borderId="16" xfId="0" applyBorder="1" applyAlignment="1">
      <alignment horizontal="center"/>
    </xf>
    <xf numFmtId="10" fontId="0" fillId="0" borderId="11" xfId="3" applyNumberFormat="1" applyFont="1" applyBorder="1" applyAlignment="1">
      <alignment horizontal="right"/>
    </xf>
    <xf numFmtId="10" fontId="0" fillId="0" borderId="11" xfId="0" applyNumberFormat="1" applyBorder="1" applyAlignment="1">
      <alignment horizontal="right"/>
    </xf>
    <xf numFmtId="44" fontId="0" fillId="0" borderId="11" xfId="2" applyFont="1" applyBorder="1" applyAlignment="1">
      <alignment horizontal="center"/>
    </xf>
    <xf numFmtId="44" fontId="0" fillId="0" borderId="14" xfId="2" applyFont="1" applyBorder="1"/>
    <xf numFmtId="10" fontId="0" fillId="0" borderId="0" xfId="0" applyNumberFormat="1"/>
    <xf numFmtId="44" fontId="0" fillId="0" borderId="11" xfId="0" applyNumberFormat="1" applyBorder="1" applyAlignment="1">
      <alignment horizontal="right"/>
    </xf>
    <xf numFmtId="49" fontId="0" fillId="0" borderId="0" xfId="0" applyNumberFormat="1"/>
    <xf numFmtId="43" fontId="24" fillId="5" borderId="11" xfId="1" applyFont="1" applyFill="1" applyBorder="1" applyAlignment="1" applyProtection="1">
      <alignment horizontal="center"/>
      <protection locked="0"/>
    </xf>
    <xf numFmtId="9" fontId="0" fillId="0" borderId="13" xfId="3" applyFont="1" applyBorder="1"/>
    <xf numFmtId="0" fontId="22" fillId="0" borderId="11" xfId="7" applyFont="1" applyBorder="1" applyAlignment="1">
      <alignment horizontal="center" vertical="center"/>
    </xf>
    <xf numFmtId="44" fontId="6" fillId="0" borderId="0" xfId="2" applyFont="1" applyBorder="1" applyAlignment="1">
      <alignment vertical="top" wrapText="1"/>
    </xf>
    <xf numFmtId="0" fontId="26" fillId="0" borderId="0" xfId="0" applyFont="1"/>
    <xf numFmtId="0" fontId="27" fillId="0" borderId="0" xfId="0" applyFont="1"/>
    <xf numFmtId="0" fontId="26" fillId="0" borderId="18" xfId="0" applyFont="1" applyBorder="1"/>
    <xf numFmtId="0" fontId="29" fillId="4" borderId="11" xfId="0" applyFont="1" applyFill="1" applyBorder="1"/>
    <xf numFmtId="0" fontId="26" fillId="0" borderId="11" xfId="0" applyFont="1" applyBorder="1"/>
    <xf numFmtId="10" fontId="26" fillId="0" borderId="11" xfId="0" applyNumberFormat="1" applyFont="1" applyBorder="1"/>
    <xf numFmtId="0" fontId="26" fillId="0" borderId="10" xfId="0" applyFont="1" applyBorder="1"/>
    <xf numFmtId="0" fontId="4" fillId="0" borderId="0" xfId="0" applyFont="1" applyAlignment="1">
      <alignment horizontal="right"/>
    </xf>
    <xf numFmtId="9" fontId="26" fillId="0" borderId="18" xfId="3" applyFont="1" applyBorder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17" fillId="0" borderId="0" xfId="0" applyFont="1" applyAlignment="1">
      <alignment horizontal="right" vertical="center"/>
    </xf>
    <xf numFmtId="10" fontId="17" fillId="0" borderId="0" xfId="3" applyNumberFormat="1" applyFont="1" applyBorder="1" applyAlignment="1">
      <alignment horizontal="left" vertical="center"/>
    </xf>
    <xf numFmtId="0" fontId="30" fillId="0" borderId="0" xfId="0" applyFont="1" applyAlignment="1">
      <alignment vertical="center"/>
    </xf>
    <xf numFmtId="10" fontId="26" fillId="0" borderId="0" xfId="0" applyNumberFormat="1" applyFont="1"/>
    <xf numFmtId="0" fontId="0" fillId="0" borderId="0" xfId="0" applyAlignment="1">
      <alignment wrapText="1"/>
    </xf>
    <xf numFmtId="49" fontId="4" fillId="0" borderId="10" xfId="4" applyNumberFormat="1" applyFont="1" applyBorder="1" applyAlignment="1" applyProtection="1">
      <alignment vertical="center"/>
    </xf>
    <xf numFmtId="49" fontId="4" fillId="0" borderId="0" xfId="4" applyNumberFormat="1" applyFont="1" applyBorder="1" applyAlignment="1" applyProtection="1">
      <alignment vertical="center"/>
    </xf>
    <xf numFmtId="49" fontId="4" fillId="0" borderId="0" xfId="4" applyNumberFormat="1" applyFont="1" applyBorder="1" applyAlignment="1" applyProtection="1">
      <alignment vertical="center"/>
      <protection locked="0"/>
    </xf>
    <xf numFmtId="0" fontId="17" fillId="0" borderId="10" xfId="0" applyFont="1" applyBorder="1" applyAlignment="1" applyProtection="1">
      <alignment horizontal="left" vertical="top"/>
      <protection locked="0"/>
    </xf>
    <xf numFmtId="164" fontId="17" fillId="0" borderId="19" xfId="4" applyFont="1" applyBorder="1" applyAlignment="1" applyProtection="1">
      <alignment horizontal="left" vertical="justify"/>
      <protection locked="0"/>
    </xf>
    <xf numFmtId="0" fontId="0" fillId="0" borderId="0" xfId="0" applyProtection="1"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17" fillId="0" borderId="15" xfId="0" applyFont="1" applyBorder="1" applyAlignment="1" applyProtection="1">
      <alignment vertical="top"/>
      <protection locked="0"/>
    </xf>
    <xf numFmtId="0" fontId="17" fillId="0" borderId="0" xfId="0" applyFont="1" applyAlignment="1" applyProtection="1">
      <alignment vertical="top"/>
      <protection locked="0"/>
    </xf>
    <xf numFmtId="49" fontId="4" fillId="0" borderId="15" xfId="4" applyNumberFormat="1" applyFont="1" applyBorder="1" applyAlignment="1" applyProtection="1">
      <alignment vertical="center"/>
      <protection locked="0"/>
    </xf>
    <xf numFmtId="49" fontId="4" fillId="0" borderId="5" xfId="4" applyNumberFormat="1" applyFont="1" applyBorder="1" applyAlignment="1" applyProtection="1">
      <alignment vertical="center"/>
      <protection locked="0"/>
    </xf>
    <xf numFmtId="0" fontId="5" fillId="0" borderId="15" xfId="5" applyFont="1" applyBorder="1" applyAlignment="1" applyProtection="1">
      <alignment vertical="center"/>
      <protection locked="0"/>
    </xf>
    <xf numFmtId="49" fontId="17" fillId="0" borderId="5" xfId="4" applyNumberFormat="1" applyFont="1" applyBorder="1" applyAlignment="1" applyProtection="1">
      <alignment vertical="center"/>
      <protection locked="0"/>
    </xf>
    <xf numFmtId="0" fontId="12" fillId="0" borderId="11" xfId="5" applyFont="1" applyBorder="1" applyAlignment="1" applyProtection="1">
      <alignment horizontal="right" vertical="center"/>
      <protection locked="0"/>
    </xf>
    <xf numFmtId="0" fontId="12" fillId="0" borderId="17" xfId="5" applyFont="1" applyBorder="1" applyAlignment="1" applyProtection="1">
      <alignment horizontal="right" vertical="center"/>
      <protection locked="0"/>
    </xf>
    <xf numFmtId="49" fontId="4" fillId="0" borderId="20" xfId="4" applyNumberFormat="1" applyFont="1" applyBorder="1" applyAlignment="1" applyProtection="1">
      <alignment vertical="center"/>
      <protection locked="0"/>
    </xf>
    <xf numFmtId="49" fontId="4" fillId="0" borderId="18" xfId="4" applyNumberFormat="1" applyFont="1" applyBorder="1" applyAlignment="1" applyProtection="1">
      <alignment vertical="center"/>
      <protection locked="0"/>
    </xf>
    <xf numFmtId="0" fontId="5" fillId="0" borderId="21" xfId="5" applyFont="1" applyBorder="1" applyAlignment="1" applyProtection="1">
      <alignment vertical="center"/>
      <protection locked="0"/>
    </xf>
    <xf numFmtId="164" fontId="10" fillId="0" borderId="16" xfId="4" applyFont="1" applyFill="1" applyBorder="1" applyAlignment="1" applyProtection="1">
      <alignment vertical="center"/>
      <protection locked="0"/>
    </xf>
    <xf numFmtId="164" fontId="10" fillId="0" borderId="12" xfId="4" applyFont="1" applyFill="1" applyBorder="1" applyAlignment="1" applyProtection="1">
      <alignment vertical="center"/>
      <protection locked="0"/>
    </xf>
    <xf numFmtId="164" fontId="10" fillId="0" borderId="12" xfId="4" applyFont="1" applyFill="1" applyBorder="1" applyAlignment="1" applyProtection="1">
      <alignment horizontal="center" vertical="center"/>
      <protection locked="0"/>
    </xf>
    <xf numFmtId="164" fontId="10" fillId="0" borderId="17" xfId="4" applyFont="1" applyFill="1" applyBorder="1" applyAlignment="1" applyProtection="1">
      <alignment vertical="center"/>
      <protection locked="0"/>
    </xf>
    <xf numFmtId="164" fontId="32" fillId="6" borderId="11" xfId="4" applyFont="1" applyFill="1" applyBorder="1" applyAlignment="1" applyProtection="1">
      <alignment horizontal="center" vertical="center"/>
      <protection locked="0"/>
    </xf>
    <xf numFmtId="164" fontId="32" fillId="6" borderId="11" xfId="4" applyFont="1" applyFill="1" applyBorder="1" applyAlignment="1" applyProtection="1">
      <alignment horizontal="center" vertical="center" wrapText="1"/>
      <protection locked="0"/>
    </xf>
    <xf numFmtId="164" fontId="32" fillId="6" borderId="11" xfId="4" applyFont="1" applyFill="1" applyBorder="1" applyAlignment="1" applyProtection="1">
      <alignment vertical="center"/>
      <protection locked="0"/>
    </xf>
    <xf numFmtId="49" fontId="13" fillId="0" borderId="0" xfId="4" applyNumberFormat="1" applyFont="1" applyBorder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5" fillId="0" borderId="0" xfId="5" applyFont="1" applyAlignment="1" applyProtection="1">
      <alignment horizontal="center" vertical="center"/>
      <protection locked="0"/>
    </xf>
    <xf numFmtId="164" fontId="16" fillId="0" borderId="0" xfId="6" applyNumberFormat="1" applyFont="1" applyBorder="1" applyAlignment="1" applyProtection="1">
      <alignment horizontal="right" vertical="center"/>
      <protection locked="0"/>
    </xf>
    <xf numFmtId="164" fontId="16" fillId="0" borderId="0" xfId="4" applyFont="1" applyBorder="1" applyAlignment="1" applyProtection="1">
      <alignment horizontal="right" vertical="center"/>
      <protection locked="0"/>
    </xf>
    <xf numFmtId="0" fontId="11" fillId="0" borderId="16" xfId="4" applyNumberFormat="1" applyFont="1" applyBorder="1" applyAlignment="1" applyProtection="1">
      <alignment vertical="center"/>
      <protection locked="0"/>
    </xf>
    <xf numFmtId="0" fontId="11" fillId="0" borderId="12" xfId="4" applyNumberFormat="1" applyFont="1" applyBorder="1" applyAlignment="1" applyProtection="1">
      <alignment vertical="center"/>
      <protection locked="0"/>
    </xf>
    <xf numFmtId="44" fontId="11" fillId="0" borderId="12" xfId="2" applyFont="1" applyFill="1" applyBorder="1" applyAlignment="1" applyProtection="1">
      <alignment horizontal="center" vertical="center"/>
      <protection locked="0"/>
    </xf>
    <xf numFmtId="39" fontId="11" fillId="0" borderId="17" xfId="4" applyNumberFormat="1" applyFont="1" applyFill="1" applyBorder="1" applyAlignment="1" applyProtection="1">
      <alignment vertical="center"/>
      <protection locked="0"/>
    </xf>
    <xf numFmtId="49" fontId="8" fillId="0" borderId="20" xfId="4" applyNumberFormat="1" applyFont="1" applyFill="1" applyBorder="1" applyAlignment="1" applyProtection="1">
      <alignment vertical="center"/>
      <protection locked="0"/>
    </xf>
    <xf numFmtId="49" fontId="8" fillId="0" borderId="18" xfId="4" applyNumberFormat="1" applyFont="1" applyFill="1" applyBorder="1" applyAlignment="1" applyProtection="1">
      <alignment vertical="center"/>
      <protection locked="0"/>
    </xf>
    <xf numFmtId="49" fontId="8" fillId="0" borderId="21" xfId="4" applyNumberFormat="1" applyFont="1" applyFill="1" applyBorder="1" applyAlignment="1" applyProtection="1">
      <alignment vertical="center"/>
      <protection locked="0"/>
    </xf>
    <xf numFmtId="166" fontId="11" fillId="0" borderId="16" xfId="4" applyNumberFormat="1" applyFont="1" applyBorder="1" applyAlignment="1" applyProtection="1">
      <alignment vertical="center"/>
      <protection locked="0"/>
    </xf>
    <xf numFmtId="166" fontId="11" fillId="0" borderId="12" xfId="4" applyNumberFormat="1" applyFont="1" applyBorder="1" applyAlignment="1" applyProtection="1">
      <alignment vertical="center"/>
      <protection locked="0"/>
    </xf>
    <xf numFmtId="44" fontId="11" fillId="0" borderId="17" xfId="2" applyFont="1" applyBorder="1" applyAlignment="1" applyProtection="1">
      <alignment horizontal="right" vertical="center"/>
      <protection locked="0"/>
    </xf>
    <xf numFmtId="49" fontId="11" fillId="0" borderId="17" xfId="4" applyNumberFormat="1" applyFont="1" applyBorder="1" applyAlignment="1" applyProtection="1">
      <alignment vertical="center"/>
      <protection locked="0"/>
    </xf>
    <xf numFmtId="49" fontId="17" fillId="0" borderId="1" xfId="4" applyNumberFormat="1" applyFont="1" applyBorder="1" applyAlignment="1" applyProtection="1">
      <alignment vertical="center"/>
      <protection locked="0"/>
    </xf>
    <xf numFmtId="49" fontId="9" fillId="0" borderId="10" xfId="4" applyNumberFormat="1" applyFont="1" applyBorder="1" applyAlignment="1" applyProtection="1">
      <alignment vertical="center"/>
      <protection locked="0"/>
    </xf>
    <xf numFmtId="0" fontId="5" fillId="0" borderId="10" xfId="5" applyFont="1" applyBorder="1" applyAlignment="1" applyProtection="1">
      <alignment vertical="center"/>
      <protection locked="0"/>
    </xf>
    <xf numFmtId="0" fontId="8" fillId="0" borderId="10" xfId="5" applyFont="1" applyBorder="1" applyAlignment="1" applyProtection="1">
      <alignment vertical="center"/>
      <protection locked="0"/>
    </xf>
    <xf numFmtId="164" fontId="9" fillId="0" borderId="10" xfId="6" applyNumberFormat="1" applyFont="1" applyBorder="1" applyAlignment="1" applyProtection="1">
      <alignment horizontal="right" vertical="center"/>
      <protection locked="0"/>
    </xf>
    <xf numFmtId="0" fontId="0" fillId="0" borderId="19" xfId="0" applyBorder="1" applyProtection="1">
      <protection locked="0"/>
    </xf>
    <xf numFmtId="0" fontId="4" fillId="0" borderId="18" xfId="4" applyNumberFormat="1" applyFont="1" applyBorder="1" applyAlignment="1" applyProtection="1">
      <alignment horizontal="left" vertical="center"/>
      <protection locked="0"/>
    </xf>
    <xf numFmtId="49" fontId="17" fillId="0" borderId="18" xfId="4" applyNumberFormat="1" applyFont="1" applyBorder="1" applyAlignment="1" applyProtection="1">
      <alignment horizontal="right" vertical="center"/>
      <protection locked="0"/>
    </xf>
    <xf numFmtId="0" fontId="8" fillId="0" borderId="18" xfId="5" applyFont="1" applyBorder="1" applyAlignment="1" applyProtection="1">
      <alignment vertical="center"/>
      <protection locked="0"/>
    </xf>
    <xf numFmtId="164" fontId="9" fillId="0" borderId="18" xfId="6" applyNumberFormat="1" applyFont="1" applyBorder="1" applyAlignment="1" applyProtection="1">
      <alignment horizontal="right" vertical="center"/>
      <protection locked="0"/>
    </xf>
    <xf numFmtId="0" fontId="0" fillId="0" borderId="21" xfId="0" applyBorder="1" applyProtection="1">
      <protection locked="0"/>
    </xf>
    <xf numFmtId="49" fontId="4" fillId="0" borderId="0" xfId="4" applyNumberFormat="1" applyFont="1" applyAlignment="1" applyProtection="1">
      <alignment vertical="center"/>
      <protection locked="0"/>
    </xf>
    <xf numFmtId="0" fontId="11" fillId="0" borderId="0" xfId="5" applyFont="1" applyAlignment="1" applyProtection="1">
      <alignment horizontal="right" vertical="center"/>
      <protection locked="0"/>
    </xf>
    <xf numFmtId="0" fontId="8" fillId="0" borderId="0" xfId="5" applyFont="1" applyAlignment="1" applyProtection="1">
      <alignment vertical="center"/>
      <protection locked="0"/>
    </xf>
    <xf numFmtId="164" fontId="9" fillId="0" borderId="0" xfId="6" applyNumberFormat="1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vertical="center"/>
      <protection locked="0"/>
    </xf>
    <xf numFmtId="0" fontId="4" fillId="0" borderId="0" xfId="5" applyFont="1" applyAlignment="1" applyProtection="1">
      <alignment horizontal="center" vertical="center"/>
      <protection locked="0"/>
    </xf>
    <xf numFmtId="0" fontId="18" fillId="0" borderId="0" xfId="5" applyFont="1" applyAlignment="1" applyProtection="1">
      <alignment vertical="center"/>
      <protection locked="0"/>
    </xf>
    <xf numFmtId="164" fontId="5" fillId="0" borderId="0" xfId="5" applyNumberFormat="1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164" fontId="9" fillId="0" borderId="0" xfId="6" applyNumberFormat="1" applyFont="1" applyBorder="1" applyAlignment="1" applyProtection="1">
      <alignment horizontal="right" vertical="center"/>
      <protection locked="0"/>
    </xf>
    <xf numFmtId="164" fontId="5" fillId="0" borderId="0" xfId="6" applyNumberFormat="1" applyFont="1" applyBorder="1" applyAlignment="1" applyProtection="1">
      <alignment horizontal="right" vertical="center"/>
      <protection locked="0"/>
    </xf>
    <xf numFmtId="165" fontId="5" fillId="0" borderId="0" xfId="5" applyNumberFormat="1" applyFont="1" applyAlignment="1" applyProtection="1">
      <alignment horizontal="right" vertical="center"/>
      <protection locked="0"/>
    </xf>
    <xf numFmtId="0" fontId="5" fillId="0" borderId="0" xfId="5" applyFont="1" applyAlignment="1" applyProtection="1">
      <alignment horizontal="right" vertical="center"/>
      <protection locked="0"/>
    </xf>
    <xf numFmtId="165" fontId="19" fillId="0" borderId="0" xfId="5" applyNumberFormat="1" applyFont="1" applyAlignment="1" applyProtection="1">
      <alignment vertical="center"/>
      <protection locked="0"/>
    </xf>
    <xf numFmtId="165" fontId="20" fillId="0" borderId="0" xfId="5" applyNumberFormat="1" applyFont="1" applyAlignment="1" applyProtection="1">
      <alignment vertical="center"/>
      <protection locked="0"/>
    </xf>
    <xf numFmtId="49" fontId="13" fillId="0" borderId="0" xfId="4" applyNumberFormat="1" applyFont="1" applyAlignment="1" applyProtection="1">
      <alignment vertical="center"/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  <xf numFmtId="49" fontId="4" fillId="0" borderId="1" xfId="4" applyNumberFormat="1" applyFont="1" applyBorder="1" applyAlignment="1" applyProtection="1">
      <alignment vertical="center"/>
    </xf>
    <xf numFmtId="49" fontId="4" fillId="0" borderId="5" xfId="4" applyNumberFormat="1" applyFont="1" applyBorder="1" applyAlignment="1" applyProtection="1">
      <alignment vertical="center"/>
    </xf>
    <xf numFmtId="0" fontId="21" fillId="0" borderId="10" xfId="0" applyFont="1" applyBorder="1" applyProtection="1"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21" fillId="0" borderId="0" xfId="0" applyFont="1" applyProtection="1">
      <protection locked="0"/>
    </xf>
    <xf numFmtId="0" fontId="12" fillId="0" borderId="16" xfId="5" applyFont="1" applyBorder="1" applyAlignment="1" applyProtection="1">
      <alignment horizontal="left" vertical="center"/>
      <protection locked="0"/>
    </xf>
    <xf numFmtId="164" fontId="9" fillId="0" borderId="12" xfId="6" applyNumberFormat="1" applyFont="1" applyBorder="1" applyAlignment="1" applyProtection="1">
      <alignment horizontal="right" vertical="center"/>
      <protection locked="0"/>
    </xf>
    <xf numFmtId="0" fontId="8" fillId="0" borderId="12" xfId="5" applyFont="1" applyBorder="1" applyAlignment="1" applyProtection="1">
      <alignment horizontal="left" vertical="center"/>
      <protection locked="0"/>
    </xf>
    <xf numFmtId="0" fontId="0" fillId="0" borderId="17" xfId="0" applyBorder="1" applyProtection="1">
      <protection locked="0"/>
    </xf>
    <xf numFmtId="0" fontId="12" fillId="0" borderId="1" xfId="5" applyFont="1" applyBorder="1" applyAlignment="1" applyProtection="1">
      <alignment horizontal="right" vertical="center"/>
      <protection locked="0"/>
    </xf>
    <xf numFmtId="0" fontId="8" fillId="0" borderId="10" xfId="5" applyFont="1" applyBorder="1" applyAlignment="1" applyProtection="1">
      <alignment horizontal="left" vertical="center"/>
      <protection locked="0"/>
    </xf>
    <xf numFmtId="0" fontId="12" fillId="0" borderId="5" xfId="5" applyFont="1" applyBorder="1" applyAlignment="1" applyProtection="1">
      <alignment horizontal="right" vertical="center"/>
      <protection locked="0"/>
    </xf>
    <xf numFmtId="0" fontId="8" fillId="0" borderId="0" xfId="5" applyFont="1" applyAlignment="1" applyProtection="1">
      <alignment horizontal="left" vertical="center"/>
      <protection locked="0"/>
    </xf>
    <xf numFmtId="164" fontId="9" fillId="0" borderId="15" xfId="6" applyNumberFormat="1" applyFont="1" applyBorder="1" applyAlignment="1" applyProtection="1">
      <alignment horizontal="right" vertical="center"/>
      <protection locked="0"/>
    </xf>
    <xf numFmtId="0" fontId="8" fillId="0" borderId="20" xfId="5" applyFont="1" applyBorder="1" applyAlignment="1" applyProtection="1">
      <alignment vertical="center"/>
      <protection locked="0"/>
    </xf>
    <xf numFmtId="164" fontId="7" fillId="0" borderId="18" xfId="6" applyNumberFormat="1" applyFont="1" applyBorder="1" applyAlignment="1" applyProtection="1">
      <alignment horizontal="right" vertical="center"/>
      <protection locked="0"/>
    </xf>
    <xf numFmtId="0" fontId="12" fillId="0" borderId="18" xfId="5" applyFont="1" applyBorder="1" applyAlignment="1" applyProtection="1">
      <alignment horizontal="right" vertical="center"/>
      <protection locked="0"/>
    </xf>
    <xf numFmtId="164" fontId="7" fillId="0" borderId="21" xfId="6" applyNumberFormat="1" applyFont="1" applyBorder="1" applyAlignment="1" applyProtection="1">
      <alignment horizontal="right" vertical="center"/>
      <protection locked="0"/>
    </xf>
    <xf numFmtId="164" fontId="10" fillId="0" borderId="16" xfId="4" applyFont="1" applyFill="1" applyBorder="1" applyAlignment="1" applyProtection="1">
      <alignment horizontal="left" vertical="center"/>
      <protection locked="0"/>
    </xf>
    <xf numFmtId="164" fontId="10" fillId="0" borderId="12" xfId="4" applyFont="1" applyFill="1" applyBorder="1" applyAlignment="1" applyProtection="1">
      <alignment horizontal="left" vertical="center"/>
      <protection locked="0"/>
    </xf>
    <xf numFmtId="0" fontId="0" fillId="0" borderId="12" xfId="0" applyBorder="1" applyProtection="1">
      <protection locked="0"/>
    </xf>
    <xf numFmtId="164" fontId="34" fillId="6" borderId="11" xfId="4" applyFont="1" applyFill="1" applyBorder="1" applyAlignment="1" applyProtection="1">
      <alignment horizontal="left" vertical="center"/>
      <protection locked="0"/>
    </xf>
    <xf numFmtId="164" fontId="34" fillId="6" borderId="16" xfId="4" applyFont="1" applyFill="1" applyBorder="1" applyAlignment="1" applyProtection="1">
      <alignment horizontal="left" vertical="center"/>
      <protection locked="0"/>
    </xf>
    <xf numFmtId="164" fontId="34" fillId="6" borderId="17" xfId="4" applyFont="1" applyFill="1" applyBorder="1" applyAlignment="1" applyProtection="1">
      <alignment horizontal="left" vertical="center"/>
      <protection locked="0"/>
    </xf>
    <xf numFmtId="0" fontId="34" fillId="6" borderId="11" xfId="0" applyFont="1" applyFill="1" applyBorder="1" applyProtection="1">
      <protection locked="0"/>
    </xf>
    <xf numFmtId="164" fontId="10" fillId="0" borderId="0" xfId="4" applyFont="1" applyFill="1" applyBorder="1" applyAlignment="1" applyProtection="1">
      <alignment horizontal="left" vertical="center"/>
      <protection locked="0"/>
    </xf>
    <xf numFmtId="0" fontId="5" fillId="0" borderId="18" xfId="5" applyFont="1" applyBorder="1" applyAlignment="1" applyProtection="1">
      <alignment vertical="center"/>
      <protection locked="0"/>
    </xf>
    <xf numFmtId="0" fontId="21" fillId="0" borderId="18" xfId="0" applyFont="1" applyBorder="1" applyProtection="1">
      <protection locked="0"/>
    </xf>
    <xf numFmtId="0" fontId="39" fillId="7" borderId="23" xfId="0" applyFont="1" applyFill="1" applyBorder="1" applyAlignment="1">
      <alignment horizontal="left" vertical="top" wrapText="1"/>
    </xf>
    <xf numFmtId="0" fontId="39" fillId="7" borderId="23" xfId="0" applyFont="1" applyFill="1" applyBorder="1" applyAlignment="1">
      <alignment horizontal="right" vertical="top" wrapText="1"/>
    </xf>
    <xf numFmtId="0" fontId="39" fillId="7" borderId="23" xfId="0" applyFont="1" applyFill="1" applyBorder="1" applyAlignment="1">
      <alignment horizontal="center" vertical="top" wrapText="1"/>
    </xf>
    <xf numFmtId="0" fontId="40" fillId="7" borderId="23" xfId="0" applyFont="1" applyFill="1" applyBorder="1" applyAlignment="1">
      <alignment horizontal="left" vertical="top" wrapText="1"/>
    </xf>
    <xf numFmtId="0" fontId="40" fillId="7" borderId="23" xfId="0" applyFont="1" applyFill="1" applyBorder="1" applyAlignment="1">
      <alignment horizontal="right" vertical="top" wrapText="1"/>
    </xf>
    <xf numFmtId="0" fontId="40" fillId="7" borderId="23" xfId="0" applyFont="1" applyFill="1" applyBorder="1" applyAlignment="1">
      <alignment horizontal="center" vertical="top" wrapText="1"/>
    </xf>
    <xf numFmtId="4" fontId="40" fillId="7" borderId="23" xfId="0" applyNumberFormat="1" applyFont="1" applyFill="1" applyBorder="1" applyAlignment="1">
      <alignment horizontal="right" vertical="top" wrapText="1"/>
    </xf>
    <xf numFmtId="44" fontId="11" fillId="0" borderId="17" xfId="2" applyFont="1" applyBorder="1" applyAlignment="1" applyProtection="1">
      <alignment vertical="center"/>
    </xf>
    <xf numFmtId="168" fontId="40" fillId="7" borderId="23" xfId="0" applyNumberFormat="1" applyFont="1" applyFill="1" applyBorder="1" applyAlignment="1">
      <alignment horizontal="right" vertical="top" wrapText="1"/>
    </xf>
    <xf numFmtId="0" fontId="41" fillId="8" borderId="23" xfId="0" applyFont="1" applyFill="1" applyBorder="1" applyAlignment="1">
      <alignment horizontal="left" vertical="top" wrapText="1"/>
    </xf>
    <xf numFmtId="0" fontId="41" fillId="8" borderId="23" xfId="0" applyFont="1" applyFill="1" applyBorder="1" applyAlignment="1">
      <alignment horizontal="right" vertical="top" wrapText="1"/>
    </xf>
    <xf numFmtId="0" fontId="41" fillId="8" borderId="23" xfId="0" applyFont="1" applyFill="1" applyBorder="1" applyAlignment="1">
      <alignment horizontal="center" vertical="top" wrapText="1"/>
    </xf>
    <xf numFmtId="168" fontId="41" fillId="8" borderId="23" xfId="0" applyNumberFormat="1" applyFont="1" applyFill="1" applyBorder="1" applyAlignment="1">
      <alignment horizontal="right" vertical="top" wrapText="1"/>
    </xf>
    <xf numFmtId="4" fontId="41" fillId="8" borderId="23" xfId="0" applyNumberFormat="1" applyFont="1" applyFill="1" applyBorder="1" applyAlignment="1">
      <alignment horizontal="right" vertical="top" wrapText="1"/>
    </xf>
    <xf numFmtId="0" fontId="41" fillId="7" borderId="0" xfId="0" applyFont="1" applyFill="1" applyAlignment="1">
      <alignment horizontal="right" vertical="top" wrapText="1"/>
    </xf>
    <xf numFmtId="4" fontId="41" fillId="7" borderId="0" xfId="0" applyNumberFormat="1" applyFont="1" applyFill="1" applyAlignment="1">
      <alignment horizontal="right" vertical="top" wrapText="1"/>
    </xf>
    <xf numFmtId="0" fontId="40" fillId="7" borderId="11" xfId="0" applyFont="1" applyFill="1" applyBorder="1" applyAlignment="1">
      <alignment horizontal="left" vertical="top" wrapText="1"/>
    </xf>
    <xf numFmtId="0" fontId="40" fillId="7" borderId="11" xfId="0" applyFont="1" applyFill="1" applyBorder="1" applyAlignment="1">
      <alignment horizontal="right" vertical="top" wrapText="1"/>
    </xf>
    <xf numFmtId="0" fontId="40" fillId="7" borderId="11" xfId="0" applyFont="1" applyFill="1" applyBorder="1" applyAlignment="1">
      <alignment horizontal="center" vertical="top" wrapText="1"/>
    </xf>
    <xf numFmtId="43" fontId="40" fillId="7" borderId="11" xfId="1" applyFont="1" applyFill="1" applyBorder="1" applyAlignment="1">
      <alignment horizontal="right" vertical="top" wrapText="1"/>
    </xf>
    <xf numFmtId="0" fontId="42" fillId="3" borderId="11" xfId="7" applyFont="1" applyFill="1" applyBorder="1" applyAlignment="1">
      <alignment horizontal="center" vertical="center"/>
    </xf>
    <xf numFmtId="0" fontId="42" fillId="3" borderId="11" xfId="7" applyFont="1" applyFill="1" applyBorder="1" applyAlignment="1">
      <alignment horizontal="left" vertical="center"/>
    </xf>
    <xf numFmtId="0" fontId="43" fillId="3" borderId="11" xfId="7" applyFont="1" applyFill="1" applyBorder="1" applyAlignment="1">
      <alignment horizontal="center" vertical="center"/>
    </xf>
    <xf numFmtId="0" fontId="44" fillId="0" borderId="11" xfId="7" applyFont="1" applyBorder="1" applyAlignment="1">
      <alignment horizontal="center" vertical="center" wrapText="1"/>
    </xf>
    <xf numFmtId="0" fontId="44" fillId="0" borderId="11" xfId="7" applyFont="1" applyBorder="1" applyAlignment="1">
      <alignment horizontal="justify" vertical="center" wrapText="1"/>
    </xf>
    <xf numFmtId="10" fontId="44" fillId="0" borderId="11" xfId="3" applyNumberFormat="1" applyFont="1" applyBorder="1" applyAlignment="1">
      <alignment vertical="center" wrapText="1"/>
    </xf>
    <xf numFmtId="10" fontId="44" fillId="0" borderId="11" xfId="3" applyNumberFormat="1" applyFont="1" applyBorder="1" applyAlignment="1">
      <alignment horizontal="right" vertical="center" wrapText="1"/>
    </xf>
    <xf numFmtId="10" fontId="44" fillId="0" borderId="11" xfId="8" applyNumberFormat="1" applyFont="1" applyBorder="1" applyAlignment="1">
      <alignment horizontal="right" vertical="center" wrapText="1"/>
    </xf>
    <xf numFmtId="0" fontId="42" fillId="0" borderId="11" xfId="7" applyFont="1" applyBorder="1" applyAlignment="1">
      <alignment horizontal="center" vertical="center"/>
    </xf>
    <xf numFmtId="0" fontId="42" fillId="0" borderId="11" xfId="7" applyFont="1" applyBorder="1" applyAlignment="1">
      <alignment horizontal="justify" vertical="center" wrapText="1"/>
    </xf>
    <xf numFmtId="10" fontId="42" fillId="0" borderId="11" xfId="8" applyNumberFormat="1" applyFont="1" applyFill="1" applyBorder="1" applyAlignment="1">
      <alignment vertical="center"/>
    </xf>
    <xf numFmtId="10" fontId="42" fillId="0" borderId="11" xfId="8" applyNumberFormat="1" applyFont="1" applyFill="1" applyBorder="1" applyAlignment="1">
      <alignment horizontal="right" vertical="center"/>
    </xf>
    <xf numFmtId="0" fontId="42" fillId="3" borderId="11" xfId="7" applyFont="1" applyFill="1" applyBorder="1" applyAlignment="1">
      <alignment horizontal="justify" vertical="center" wrapText="1"/>
    </xf>
    <xf numFmtId="0" fontId="42" fillId="3" borderId="11" xfId="7" applyFont="1" applyFill="1" applyBorder="1" applyAlignment="1">
      <alignment vertical="center" wrapText="1"/>
    </xf>
    <xf numFmtId="0" fontId="42" fillId="3" borderId="11" xfId="7" applyFont="1" applyFill="1" applyBorder="1" applyAlignment="1">
      <alignment horizontal="right" vertical="center" wrapText="1"/>
    </xf>
    <xf numFmtId="10" fontId="42" fillId="3" borderId="11" xfId="8" applyNumberFormat="1" applyFont="1" applyFill="1" applyBorder="1" applyAlignment="1">
      <alignment horizontal="right" vertical="center"/>
    </xf>
    <xf numFmtId="0" fontId="42" fillId="0" borderId="11" xfId="7" applyFont="1" applyBorder="1" applyAlignment="1">
      <alignment horizontal="center" vertical="center" wrapText="1"/>
    </xf>
    <xf numFmtId="10" fontId="42" fillId="3" borderId="11" xfId="8" applyNumberFormat="1" applyFont="1" applyFill="1" applyBorder="1" applyAlignment="1">
      <alignment vertical="center"/>
    </xf>
    <xf numFmtId="0" fontId="44" fillId="0" borderId="11" xfId="7" applyFont="1" applyBorder="1" applyAlignment="1">
      <alignment horizontal="center" vertical="center"/>
    </xf>
    <xf numFmtId="10" fontId="44" fillId="0" borderId="11" xfId="3" applyNumberFormat="1" applyFont="1" applyFill="1" applyBorder="1" applyAlignment="1">
      <alignment vertical="center"/>
    </xf>
    <xf numFmtId="10" fontId="44" fillId="0" borderId="11" xfId="3" applyNumberFormat="1" applyFont="1" applyFill="1" applyBorder="1" applyAlignment="1">
      <alignment vertical="center" wrapText="1"/>
    </xf>
    <xf numFmtId="10" fontId="12" fillId="0" borderId="16" xfId="5" applyNumberFormat="1" applyFont="1" applyBorder="1" applyAlignment="1" applyProtection="1">
      <alignment horizontal="right" vertical="center"/>
      <protection locked="0"/>
    </xf>
    <xf numFmtId="10" fontId="8" fillId="0" borderId="11" xfId="5" applyNumberFormat="1" applyFont="1" applyBorder="1" applyAlignment="1">
      <alignment horizontal="right" vertical="center"/>
    </xf>
    <xf numFmtId="10" fontId="8" fillId="0" borderId="11" xfId="3" applyNumberFormat="1" applyFont="1" applyBorder="1" applyAlignment="1" applyProtection="1">
      <alignment horizontal="right" vertical="center"/>
    </xf>
    <xf numFmtId="10" fontId="8" fillId="0" borderId="10" xfId="3" applyNumberFormat="1" applyFont="1" applyBorder="1" applyAlignment="1" applyProtection="1">
      <alignment horizontal="right" vertical="center"/>
    </xf>
    <xf numFmtId="10" fontId="8" fillId="0" borderId="0" xfId="3" applyNumberFormat="1" applyFont="1" applyBorder="1" applyAlignment="1" applyProtection="1">
      <alignment horizontal="right" vertical="center"/>
    </xf>
    <xf numFmtId="0" fontId="18" fillId="0" borderId="0" xfId="5" applyFont="1" applyAlignment="1" applyProtection="1">
      <alignment horizontal="left" vertical="center"/>
      <protection locked="0"/>
    </xf>
    <xf numFmtId="0" fontId="40" fillId="7" borderId="24" xfId="0" applyFont="1" applyFill="1" applyBorder="1" applyAlignment="1">
      <alignment horizontal="left" vertical="top" wrapText="1"/>
    </xf>
    <xf numFmtId="0" fontId="41" fillId="10" borderId="23" xfId="0" applyFont="1" applyFill="1" applyBorder="1" applyAlignment="1">
      <alignment horizontal="left" vertical="top" wrapText="1"/>
    </xf>
    <xf numFmtId="0" fontId="41" fillId="10" borderId="23" xfId="0" applyFont="1" applyFill="1" applyBorder="1" applyAlignment="1">
      <alignment horizontal="right" vertical="top" wrapText="1"/>
    </xf>
    <xf numFmtId="0" fontId="41" fillId="10" borderId="23" xfId="0" applyFont="1" applyFill="1" applyBorder="1" applyAlignment="1">
      <alignment horizontal="center" vertical="top" wrapText="1"/>
    </xf>
    <xf numFmtId="168" fontId="41" fillId="10" borderId="23" xfId="0" applyNumberFormat="1" applyFont="1" applyFill="1" applyBorder="1" applyAlignment="1">
      <alignment horizontal="right" vertical="top" wrapText="1"/>
    </xf>
    <xf numFmtId="4" fontId="41" fillId="10" borderId="23" xfId="0" applyNumberFormat="1" applyFont="1" applyFill="1" applyBorder="1" applyAlignment="1">
      <alignment horizontal="right" vertical="top" wrapText="1"/>
    </xf>
    <xf numFmtId="44" fontId="11" fillId="0" borderId="17" xfId="2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4" fontId="40" fillId="7" borderId="11" xfId="0" applyNumberFormat="1" applyFont="1" applyFill="1" applyBorder="1" applyAlignment="1">
      <alignment horizontal="right" vertical="top" wrapText="1"/>
    </xf>
    <xf numFmtId="0" fontId="2" fillId="0" borderId="19" xfId="0" applyFont="1" applyBorder="1"/>
    <xf numFmtId="0" fontId="2" fillId="0" borderId="15" xfId="0" applyFont="1" applyBorder="1"/>
    <xf numFmtId="4" fontId="46" fillId="9" borderId="11" xfId="0" applyNumberFormat="1" applyFont="1" applyFill="1" applyBorder="1" applyAlignment="1">
      <alignment horizontal="center" vertical="center" wrapText="1"/>
    </xf>
    <xf numFmtId="49" fontId="4" fillId="0" borderId="25" xfId="4" applyNumberFormat="1" applyFont="1" applyBorder="1" applyAlignment="1">
      <alignment vertical="center"/>
    </xf>
    <xf numFmtId="44" fontId="6" fillId="0" borderId="10" xfId="2" applyFont="1" applyBorder="1" applyAlignment="1">
      <alignment vertical="top" wrapText="1"/>
    </xf>
    <xf numFmtId="49" fontId="4" fillId="0" borderId="27" xfId="4" applyNumberFormat="1" applyFont="1" applyBorder="1" applyAlignment="1">
      <alignment vertical="center"/>
    </xf>
    <xf numFmtId="49" fontId="4" fillId="0" borderId="20" xfId="4" applyNumberFormat="1" applyFont="1" applyBorder="1" applyAlignment="1">
      <alignment vertical="center"/>
    </xf>
    <xf numFmtId="44" fontId="0" fillId="0" borderId="0" xfId="0" applyNumberFormat="1" applyProtection="1">
      <protection locked="0"/>
    </xf>
    <xf numFmtId="0" fontId="47" fillId="9" borderId="11" xfId="0" applyFont="1" applyFill="1" applyBorder="1" applyAlignment="1">
      <alignment horizontal="left" vertical="top" wrapText="1"/>
    </xf>
    <xf numFmtId="0" fontId="47" fillId="9" borderId="11" xfId="0" applyFont="1" applyFill="1" applyBorder="1" applyAlignment="1">
      <alignment horizontal="right" vertical="top" wrapText="1"/>
    </xf>
    <xf numFmtId="4" fontId="47" fillId="9" borderId="11" xfId="0" applyNumberFormat="1" applyFont="1" applyFill="1" applyBorder="1" applyAlignment="1">
      <alignment horizontal="right" vertical="top" wrapText="1"/>
    </xf>
    <xf numFmtId="43" fontId="47" fillId="9" borderId="11" xfId="1" applyFont="1" applyFill="1" applyBorder="1" applyAlignment="1">
      <alignment horizontal="right" vertical="top" wrapText="1"/>
    </xf>
    <xf numFmtId="0" fontId="39" fillId="7" borderId="10" xfId="0" applyFont="1" applyFill="1" applyBorder="1" applyAlignment="1">
      <alignment vertical="top" wrapText="1"/>
    </xf>
    <xf numFmtId="0" fontId="47" fillId="0" borderId="28" xfId="0" applyFont="1" applyBorder="1" applyAlignment="1">
      <alignment horizontal="left" vertical="top" wrapText="1"/>
    </xf>
    <xf numFmtId="43" fontId="47" fillId="0" borderId="28" xfId="1" applyFont="1" applyFill="1" applyBorder="1" applyAlignment="1">
      <alignment horizontal="right" vertical="top" wrapText="1"/>
    </xf>
    <xf numFmtId="4" fontId="47" fillId="0" borderId="28" xfId="0" applyNumberFormat="1" applyFont="1" applyBorder="1" applyAlignment="1">
      <alignment horizontal="right" vertical="top" wrapText="1"/>
    </xf>
    <xf numFmtId="0" fontId="12" fillId="0" borderId="13" xfId="5" applyFont="1" applyBorder="1" applyAlignment="1" applyProtection="1">
      <alignment horizontal="right" vertical="center"/>
      <protection locked="0"/>
    </xf>
    <xf numFmtId="10" fontId="8" fillId="0" borderId="13" xfId="3" applyNumberFormat="1" applyFont="1" applyBorder="1" applyAlignment="1" applyProtection="1">
      <alignment horizontal="right" vertical="center"/>
    </xf>
    <xf numFmtId="10" fontId="8" fillId="0" borderId="13" xfId="5" applyNumberFormat="1" applyFont="1" applyBorder="1" applyAlignment="1">
      <alignment horizontal="right" vertical="center"/>
    </xf>
    <xf numFmtId="44" fontId="0" fillId="0" borderId="0" xfId="0" applyNumberFormat="1"/>
    <xf numFmtId="10" fontId="0" fillId="0" borderId="13" xfId="3" applyNumberFormat="1" applyFont="1" applyBorder="1"/>
    <xf numFmtId="166" fontId="11" fillId="0" borderId="16" xfId="4" applyNumberFormat="1" applyFont="1" applyBorder="1" applyAlignment="1" applyProtection="1">
      <alignment horizontal="center" vertical="center"/>
      <protection locked="0"/>
    </xf>
    <xf numFmtId="166" fontId="11" fillId="0" borderId="12" xfId="4" applyNumberFormat="1" applyFont="1" applyBorder="1" applyAlignment="1" applyProtection="1">
      <alignment horizontal="center" vertical="center"/>
      <protection locked="0"/>
    </xf>
    <xf numFmtId="166" fontId="11" fillId="0" borderId="17" xfId="4" applyNumberFormat="1" applyFont="1" applyBorder="1" applyAlignment="1" applyProtection="1">
      <alignment horizontal="center" vertical="center"/>
      <protection locked="0"/>
    </xf>
    <xf numFmtId="49" fontId="4" fillId="0" borderId="1" xfId="4" applyNumberFormat="1" applyFont="1" applyBorder="1" applyAlignment="1" applyProtection="1">
      <alignment horizontal="center" vertical="center"/>
    </xf>
    <xf numFmtId="49" fontId="4" fillId="0" borderId="5" xfId="4" applyNumberFormat="1" applyFont="1" applyBorder="1" applyAlignment="1" applyProtection="1">
      <alignment horizontal="center" vertical="center"/>
    </xf>
    <xf numFmtId="164" fontId="10" fillId="0" borderId="1" xfId="4" applyFont="1" applyBorder="1" applyAlignment="1" applyProtection="1">
      <alignment horizontal="left" vertical="top" wrapText="1"/>
      <protection locked="0"/>
    </xf>
    <xf numFmtId="0" fontId="31" fillId="0" borderId="10" xfId="0" applyFont="1" applyBorder="1" applyAlignment="1" applyProtection="1">
      <alignment horizontal="left" vertical="top" wrapText="1"/>
      <protection locked="0"/>
    </xf>
    <xf numFmtId="0" fontId="31" fillId="0" borderId="19" xfId="0" applyFont="1" applyBorder="1" applyAlignment="1" applyProtection="1">
      <alignment horizontal="left" vertical="top" wrapText="1"/>
      <protection locked="0"/>
    </xf>
    <xf numFmtId="0" fontId="31" fillId="0" borderId="5" xfId="0" applyFont="1" applyBorder="1" applyAlignment="1" applyProtection="1">
      <alignment horizontal="left" vertical="top" wrapText="1"/>
      <protection locked="0"/>
    </xf>
    <xf numFmtId="0" fontId="31" fillId="0" borderId="0" xfId="0" applyFont="1" applyAlignment="1" applyProtection="1">
      <alignment horizontal="left" vertical="top" wrapText="1"/>
      <protection locked="0"/>
    </xf>
    <xf numFmtId="0" fontId="31" fillId="0" borderId="15" xfId="0" applyFont="1" applyBorder="1" applyAlignment="1" applyProtection="1">
      <alignment horizontal="left" vertical="top" wrapText="1"/>
      <protection locked="0"/>
    </xf>
    <xf numFmtId="0" fontId="31" fillId="0" borderId="20" xfId="0" applyFont="1" applyBorder="1" applyAlignment="1" applyProtection="1">
      <alignment horizontal="left" vertical="top" wrapText="1"/>
      <protection locked="0"/>
    </xf>
    <xf numFmtId="0" fontId="31" fillId="0" borderId="18" xfId="0" applyFont="1" applyBorder="1" applyAlignment="1" applyProtection="1">
      <alignment horizontal="left" vertical="top" wrapText="1"/>
      <protection locked="0"/>
    </xf>
    <xf numFmtId="0" fontId="31" fillId="0" borderId="21" xfId="0" applyFont="1" applyBorder="1" applyAlignment="1" applyProtection="1">
      <alignment horizontal="left" vertical="top" wrapText="1"/>
      <protection locked="0"/>
    </xf>
    <xf numFmtId="49" fontId="32" fillId="6" borderId="11" xfId="4" applyNumberFormat="1" applyFont="1" applyFill="1" applyBorder="1" applyAlignment="1" applyProtection="1">
      <alignment horizontal="center" vertical="center"/>
      <protection locked="0"/>
    </xf>
    <xf numFmtId="0" fontId="32" fillId="6" borderId="11" xfId="5" applyFont="1" applyFill="1" applyBorder="1" applyAlignment="1" applyProtection="1">
      <alignment horizontal="center" vertical="center"/>
      <protection locked="0"/>
    </xf>
    <xf numFmtId="0" fontId="33" fillId="6" borderId="11" xfId="5" applyFont="1" applyFill="1" applyBorder="1" applyAlignment="1" applyProtection="1">
      <alignment horizontal="center" vertical="center" wrapText="1"/>
      <protection locked="0"/>
    </xf>
    <xf numFmtId="0" fontId="33" fillId="6" borderId="11" xfId="5" applyFont="1" applyFill="1" applyBorder="1" applyAlignment="1" applyProtection="1">
      <alignment horizontal="center" vertical="center"/>
      <protection locked="0"/>
    </xf>
    <xf numFmtId="0" fontId="12" fillId="0" borderId="11" xfId="5" applyFont="1" applyBorder="1" applyAlignment="1" applyProtection="1">
      <alignment horizontal="center" vertical="center" wrapText="1"/>
      <protection locked="0"/>
    </xf>
    <xf numFmtId="0" fontId="12" fillId="0" borderId="16" xfId="5" applyFont="1" applyBorder="1" applyAlignment="1" applyProtection="1">
      <alignment horizontal="center" vertical="center"/>
      <protection locked="0"/>
    </xf>
    <xf numFmtId="0" fontId="12" fillId="0" borderId="12" xfId="5" applyFont="1" applyBorder="1" applyAlignment="1" applyProtection="1">
      <alignment horizontal="center" vertical="center"/>
      <protection locked="0"/>
    </xf>
    <xf numFmtId="0" fontId="12" fillId="0" borderId="17" xfId="5" applyFont="1" applyBorder="1" applyAlignment="1" applyProtection="1">
      <alignment horizontal="center" vertical="center"/>
      <protection locked="0"/>
    </xf>
    <xf numFmtId="164" fontId="32" fillId="6" borderId="11" xfId="4" applyFont="1" applyFill="1" applyBorder="1" applyAlignment="1" applyProtection="1">
      <alignment horizontal="center" vertical="center"/>
      <protection locked="0"/>
    </xf>
    <xf numFmtId="49" fontId="8" fillId="0" borderId="1" xfId="4" applyNumberFormat="1" applyFont="1" applyFill="1" applyBorder="1" applyAlignment="1" applyProtection="1">
      <alignment horizontal="left" vertical="top" wrapText="1"/>
      <protection locked="0"/>
    </xf>
    <xf numFmtId="49" fontId="8" fillId="0" borderId="10" xfId="4" applyNumberFormat="1" applyFont="1" applyFill="1" applyBorder="1" applyAlignment="1" applyProtection="1">
      <alignment horizontal="left" vertical="top" wrapText="1"/>
      <protection locked="0"/>
    </xf>
    <xf numFmtId="49" fontId="8" fillId="0" borderId="19" xfId="4" applyNumberFormat="1" applyFont="1" applyFill="1" applyBorder="1" applyAlignment="1" applyProtection="1">
      <alignment horizontal="left" vertical="top" wrapText="1"/>
      <protection locked="0"/>
    </xf>
    <xf numFmtId="49" fontId="8" fillId="0" borderId="5" xfId="4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 applyProtection="1">
      <alignment horizontal="left" vertical="top" wrapText="1"/>
      <protection locked="0"/>
    </xf>
    <xf numFmtId="49" fontId="8" fillId="0" borderId="15" xfId="4" applyNumberFormat="1" applyFont="1" applyFill="1" applyBorder="1" applyAlignment="1" applyProtection="1">
      <alignment horizontal="left" vertical="top" wrapText="1"/>
      <protection locked="0"/>
    </xf>
    <xf numFmtId="49" fontId="4" fillId="0" borderId="5" xfId="4" applyNumberFormat="1" applyFont="1" applyBorder="1" applyAlignment="1" applyProtection="1">
      <alignment horizontal="left" vertical="center" wrapText="1"/>
      <protection locked="0"/>
    </xf>
    <xf numFmtId="49" fontId="4" fillId="0" borderId="0" xfId="4" applyNumberFormat="1" applyFont="1" applyBorder="1" applyAlignment="1" applyProtection="1">
      <alignment horizontal="left" vertical="center" wrapText="1"/>
      <protection locked="0"/>
    </xf>
    <xf numFmtId="49" fontId="4" fillId="0" borderId="15" xfId="4" applyNumberFormat="1" applyFont="1" applyBorder="1" applyAlignment="1" applyProtection="1">
      <alignment horizontal="left" vertical="center" wrapText="1"/>
      <protection locked="0"/>
    </xf>
    <xf numFmtId="164" fontId="10" fillId="0" borderId="1" xfId="4" applyFont="1" applyBorder="1" applyAlignment="1" applyProtection="1">
      <alignment horizontal="left" vertical="top" wrapText="1"/>
    </xf>
    <xf numFmtId="0" fontId="31" fillId="0" borderId="10" xfId="0" applyFont="1" applyBorder="1" applyAlignment="1">
      <alignment horizontal="left" vertical="top" wrapText="1"/>
    </xf>
    <xf numFmtId="0" fontId="31" fillId="0" borderId="19" xfId="0" applyFont="1" applyBorder="1" applyAlignment="1">
      <alignment horizontal="left" vertical="top" wrapText="1"/>
    </xf>
    <xf numFmtId="0" fontId="31" fillId="0" borderId="5" xfId="0" applyFont="1" applyBorder="1" applyAlignment="1">
      <alignment horizontal="left" vertical="top" wrapText="1"/>
    </xf>
    <xf numFmtId="0" fontId="31" fillId="0" borderId="0" xfId="0" applyFont="1" applyAlignment="1">
      <alignment horizontal="left" vertical="top" wrapText="1"/>
    </xf>
    <xf numFmtId="0" fontId="31" fillId="0" borderId="15" xfId="0" applyFont="1" applyBorder="1" applyAlignment="1">
      <alignment horizontal="left" vertical="top" wrapText="1"/>
    </xf>
    <xf numFmtId="0" fontId="31" fillId="0" borderId="20" xfId="0" applyFont="1" applyBorder="1" applyAlignment="1">
      <alignment horizontal="left" vertical="top" wrapText="1"/>
    </xf>
    <xf numFmtId="0" fontId="31" fillId="0" borderId="18" xfId="0" applyFont="1" applyBorder="1" applyAlignment="1">
      <alignment horizontal="left" vertical="top" wrapText="1"/>
    </xf>
    <xf numFmtId="0" fontId="31" fillId="0" borderId="21" xfId="0" applyFont="1" applyBorder="1" applyAlignment="1">
      <alignment horizontal="left" vertical="top" wrapText="1"/>
    </xf>
    <xf numFmtId="49" fontId="36" fillId="0" borderId="11" xfId="4" applyNumberFormat="1" applyFont="1" applyBorder="1" applyAlignment="1" applyProtection="1">
      <alignment horizontal="left" vertical="center" wrapText="1"/>
      <protection locked="0"/>
    </xf>
    <xf numFmtId="49" fontId="36" fillId="0" borderId="11" xfId="4" applyNumberFormat="1" applyFont="1" applyBorder="1" applyAlignment="1" applyProtection="1">
      <alignment horizontal="left" vertical="center"/>
      <protection locked="0"/>
    </xf>
    <xf numFmtId="49" fontId="37" fillId="0" borderId="20" xfId="4" applyNumberFormat="1" applyFont="1" applyBorder="1" applyAlignment="1" applyProtection="1">
      <alignment horizontal="center" vertical="center"/>
      <protection locked="0"/>
    </xf>
    <xf numFmtId="49" fontId="37" fillId="0" borderId="18" xfId="4" applyNumberFormat="1" applyFont="1" applyBorder="1" applyAlignment="1" applyProtection="1">
      <alignment horizontal="center" vertical="center"/>
      <protection locked="0"/>
    </xf>
    <xf numFmtId="49" fontId="37" fillId="0" borderId="21" xfId="4" applyNumberFormat="1" applyFont="1" applyBorder="1" applyAlignment="1" applyProtection="1">
      <alignment horizontal="center" vertical="center"/>
      <protection locked="0"/>
    </xf>
    <xf numFmtId="0" fontId="4" fillId="0" borderId="0" xfId="4" applyNumberFormat="1" applyFont="1" applyBorder="1" applyAlignment="1" applyProtection="1">
      <alignment horizontal="left" vertical="center" wrapText="1"/>
      <protection locked="0"/>
    </xf>
    <xf numFmtId="0" fontId="4" fillId="0" borderId="15" xfId="4" applyNumberFormat="1" applyFont="1" applyBorder="1" applyAlignment="1" applyProtection="1">
      <alignment horizontal="left" vertical="center" wrapText="1"/>
      <protection locked="0"/>
    </xf>
    <xf numFmtId="0" fontId="41" fillId="7" borderId="0" xfId="0" applyFont="1" applyFill="1" applyAlignment="1">
      <alignment horizontal="left" vertical="top" wrapText="1"/>
    </xf>
    <xf numFmtId="0" fontId="41" fillId="10" borderId="23" xfId="0" applyFont="1" applyFill="1" applyBorder="1" applyAlignment="1">
      <alignment horizontal="left" vertical="top" wrapText="1"/>
    </xf>
    <xf numFmtId="0" fontId="41" fillId="7" borderId="0" xfId="0" applyFont="1" applyFill="1" applyAlignment="1">
      <alignment horizontal="right" vertical="top" wrapText="1"/>
    </xf>
    <xf numFmtId="0" fontId="40" fillId="7" borderId="23" xfId="0" applyFont="1" applyFill="1" applyBorder="1" applyAlignment="1">
      <alignment horizontal="left" vertical="top" wrapText="1"/>
    </xf>
    <xf numFmtId="0" fontId="41" fillId="8" borderId="23" xfId="0" applyFont="1" applyFill="1" applyBorder="1" applyAlignment="1">
      <alignment horizontal="left" vertical="top" wrapText="1"/>
    </xf>
    <xf numFmtId="0" fontId="45" fillId="7" borderId="0" xfId="0" applyFont="1" applyFill="1" applyAlignment="1">
      <alignment horizontal="left" vertical="top" wrapText="1"/>
    </xf>
    <xf numFmtId="0" fontId="39" fillId="7" borderId="23" xfId="0" applyFont="1" applyFill="1" applyBorder="1" applyAlignment="1">
      <alignment horizontal="left" vertical="top" wrapText="1"/>
    </xf>
    <xf numFmtId="0" fontId="39" fillId="7" borderId="0" xfId="0" applyFont="1" applyFill="1" applyAlignment="1">
      <alignment horizontal="center" wrapText="1"/>
    </xf>
    <xf numFmtId="0" fontId="0" fillId="0" borderId="0" xfId="0"/>
    <xf numFmtId="164" fontId="42" fillId="0" borderId="1" xfId="4" applyFont="1" applyBorder="1" applyAlignment="1" applyProtection="1">
      <alignment horizontal="left" vertical="top" wrapText="1"/>
    </xf>
    <xf numFmtId="164" fontId="42" fillId="0" borderId="10" xfId="4" applyFont="1" applyBorder="1" applyAlignment="1" applyProtection="1">
      <alignment horizontal="left" vertical="top" wrapText="1"/>
    </xf>
    <xf numFmtId="164" fontId="42" fillId="0" borderId="19" xfId="4" applyFont="1" applyBorder="1" applyAlignment="1" applyProtection="1">
      <alignment horizontal="left" vertical="top" wrapText="1"/>
    </xf>
    <xf numFmtId="164" fontId="42" fillId="0" borderId="5" xfId="4" applyFont="1" applyBorder="1" applyAlignment="1" applyProtection="1">
      <alignment horizontal="left" vertical="top" wrapText="1"/>
    </xf>
    <xf numFmtId="164" fontId="42" fillId="0" borderId="0" xfId="4" applyFont="1" applyBorder="1" applyAlignment="1" applyProtection="1">
      <alignment horizontal="left" vertical="top" wrapText="1"/>
    </xf>
    <xf numFmtId="164" fontId="42" fillId="0" borderId="15" xfId="4" applyFont="1" applyBorder="1" applyAlignment="1" applyProtection="1">
      <alignment horizontal="left" vertical="top" wrapText="1"/>
    </xf>
    <xf numFmtId="164" fontId="42" fillId="0" borderId="20" xfId="4" applyFont="1" applyBorder="1" applyAlignment="1" applyProtection="1">
      <alignment horizontal="left" vertical="top" wrapText="1"/>
    </xf>
    <xf numFmtId="164" fontId="42" fillId="0" borderId="18" xfId="4" applyFont="1" applyBorder="1" applyAlignment="1" applyProtection="1">
      <alignment horizontal="left" vertical="top" wrapText="1"/>
    </xf>
    <xf numFmtId="164" fontId="42" fillId="0" borderId="21" xfId="4" applyFont="1" applyBorder="1" applyAlignment="1" applyProtection="1">
      <alignment horizontal="left" vertical="top" wrapText="1"/>
    </xf>
    <xf numFmtId="49" fontId="4" fillId="0" borderId="0" xfId="4" applyNumberFormat="1" applyFont="1" applyBorder="1" applyAlignment="1" applyProtection="1">
      <alignment horizontal="center" vertical="center"/>
      <protection locked="0"/>
    </xf>
    <xf numFmtId="164" fontId="42" fillId="0" borderId="1" xfId="4" applyFont="1" applyBorder="1" applyAlignment="1" applyProtection="1">
      <alignment horizontal="left" vertical="top" wrapText="1"/>
      <protection locked="0"/>
    </xf>
    <xf numFmtId="164" fontId="42" fillId="0" borderId="10" xfId="4" applyFont="1" applyBorder="1" applyAlignment="1" applyProtection="1">
      <alignment horizontal="left" vertical="top" wrapText="1"/>
      <protection locked="0"/>
    </xf>
    <xf numFmtId="164" fontId="42" fillId="0" borderId="19" xfId="4" applyFont="1" applyBorder="1" applyAlignment="1" applyProtection="1">
      <alignment horizontal="left" vertical="top" wrapText="1"/>
      <protection locked="0"/>
    </xf>
    <xf numFmtId="164" fontId="42" fillId="0" borderId="5" xfId="4" applyFont="1" applyBorder="1" applyAlignment="1" applyProtection="1">
      <alignment horizontal="left" vertical="top" wrapText="1"/>
      <protection locked="0"/>
    </xf>
    <xf numFmtId="164" fontId="42" fillId="0" borderId="0" xfId="4" applyFont="1" applyBorder="1" applyAlignment="1" applyProtection="1">
      <alignment horizontal="left" vertical="top" wrapText="1"/>
      <protection locked="0"/>
    </xf>
    <xf numFmtId="164" fontId="42" fillId="0" borderId="15" xfId="4" applyFont="1" applyBorder="1" applyAlignment="1" applyProtection="1">
      <alignment horizontal="left" vertical="top" wrapText="1"/>
      <protection locked="0"/>
    </xf>
    <xf numFmtId="164" fontId="42" fillId="0" borderId="20" xfId="4" applyFont="1" applyBorder="1" applyAlignment="1" applyProtection="1">
      <alignment horizontal="left" vertical="top" wrapText="1"/>
      <protection locked="0"/>
    </xf>
    <xf numFmtId="164" fontId="42" fillId="0" borderId="18" xfId="4" applyFont="1" applyBorder="1" applyAlignment="1" applyProtection="1">
      <alignment horizontal="left" vertical="top" wrapText="1"/>
      <protection locked="0"/>
    </xf>
    <xf numFmtId="164" fontId="42" fillId="0" borderId="21" xfId="4" applyFont="1" applyBorder="1" applyAlignment="1" applyProtection="1">
      <alignment horizontal="left" vertical="top" wrapText="1"/>
      <protection locked="0"/>
    </xf>
    <xf numFmtId="49" fontId="37" fillId="0" borderId="16" xfId="4" applyNumberFormat="1" applyFont="1" applyBorder="1" applyAlignment="1" applyProtection="1">
      <alignment horizontal="center" vertical="center"/>
      <protection locked="0"/>
    </xf>
    <xf numFmtId="49" fontId="37" fillId="0" borderId="12" xfId="4" applyNumberFormat="1" applyFont="1" applyBorder="1" applyAlignment="1" applyProtection="1">
      <alignment horizontal="center" vertical="center"/>
      <protection locked="0"/>
    </xf>
    <xf numFmtId="49" fontId="37" fillId="0" borderId="17" xfId="4" applyNumberFormat="1" applyFont="1" applyBorder="1" applyAlignment="1" applyProtection="1">
      <alignment horizontal="center" vertical="center"/>
      <protection locked="0"/>
    </xf>
    <xf numFmtId="49" fontId="38" fillId="0" borderId="16" xfId="4" applyNumberFormat="1" applyFont="1" applyBorder="1" applyAlignment="1" applyProtection="1">
      <alignment horizontal="center" vertical="center" wrapText="1"/>
      <protection locked="0"/>
    </xf>
    <xf numFmtId="49" fontId="38" fillId="0" borderId="12" xfId="4" applyNumberFormat="1" applyFont="1" applyBorder="1" applyAlignment="1" applyProtection="1">
      <alignment horizontal="center" vertical="center" wrapText="1"/>
      <protection locked="0"/>
    </xf>
    <xf numFmtId="49" fontId="38" fillId="0" borderId="17" xfId="4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24" fillId="0" borderId="13" xfId="3" applyFont="1" applyBorder="1" applyAlignment="1" applyProtection="1">
      <alignment horizontal="center" vertical="center"/>
      <protection locked="0"/>
    </xf>
    <xf numFmtId="9" fontId="24" fillId="0" borderId="22" xfId="3" applyFont="1" applyBorder="1" applyAlignment="1" applyProtection="1">
      <alignment horizontal="center" vertical="center"/>
      <protection locked="0"/>
    </xf>
    <xf numFmtId="9" fontId="24" fillId="0" borderId="14" xfId="3" applyFont="1" applyBorder="1" applyAlignment="1" applyProtection="1">
      <alignment horizontal="center" vertical="center"/>
      <protection locked="0"/>
    </xf>
    <xf numFmtId="43" fontId="24" fillId="3" borderId="13" xfId="1" applyFont="1" applyFill="1" applyBorder="1" applyAlignment="1" applyProtection="1">
      <alignment horizontal="center" vertical="center"/>
      <protection locked="0"/>
    </xf>
    <xf numFmtId="43" fontId="24" fillId="3" borderId="14" xfId="1" applyFont="1" applyFill="1" applyBorder="1" applyAlignment="1" applyProtection="1">
      <alignment horizontal="center" vertical="center"/>
      <protection locked="0"/>
    </xf>
    <xf numFmtId="169" fontId="2" fillId="0" borderId="13" xfId="3" applyNumberFormat="1" applyFont="1" applyBorder="1" applyAlignment="1">
      <alignment vertical="center" wrapText="1"/>
    </xf>
    <xf numFmtId="169" fontId="2" fillId="0" borderId="14" xfId="3" applyNumberFormat="1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4" fillId="0" borderId="1" xfId="9" applyFont="1" applyBorder="1" applyAlignment="1" applyProtection="1">
      <alignment horizontal="center" vertical="center"/>
      <protection locked="0"/>
    </xf>
    <xf numFmtId="0" fontId="24" fillId="0" borderId="19" xfId="9" applyFont="1" applyBorder="1" applyAlignment="1" applyProtection="1">
      <alignment horizontal="center" vertical="center"/>
      <protection locked="0"/>
    </xf>
    <xf numFmtId="0" fontId="24" fillId="0" borderId="5" xfId="9" applyFont="1" applyBorder="1" applyAlignment="1" applyProtection="1">
      <alignment horizontal="center" vertical="center"/>
      <protection locked="0"/>
    </xf>
    <xf numFmtId="0" fontId="24" fillId="0" borderId="15" xfId="9" applyFont="1" applyBorder="1" applyAlignment="1" applyProtection="1">
      <alignment horizontal="center" vertical="center"/>
      <protection locked="0"/>
    </xf>
    <xf numFmtId="0" fontId="24" fillId="0" borderId="20" xfId="9" applyFont="1" applyBorder="1" applyAlignment="1" applyProtection="1">
      <alignment horizontal="center" vertical="center"/>
      <protection locked="0"/>
    </xf>
    <xf numFmtId="0" fontId="24" fillId="0" borderId="21" xfId="9" applyFont="1" applyBorder="1" applyAlignment="1" applyProtection="1">
      <alignment horizontal="center" vertical="center"/>
      <protection locked="0"/>
    </xf>
    <xf numFmtId="44" fontId="2" fillId="0" borderId="13" xfId="0" applyNumberFormat="1" applyFont="1" applyBorder="1" applyAlignment="1">
      <alignment horizontal="center" vertical="center"/>
    </xf>
    <xf numFmtId="44" fontId="2" fillId="0" borderId="14" xfId="0" applyNumberFormat="1" applyFont="1" applyBorder="1" applyAlignment="1">
      <alignment horizontal="center" vertical="center"/>
    </xf>
    <xf numFmtId="44" fontId="24" fillId="0" borderId="13" xfId="2" applyFont="1" applyBorder="1" applyAlignment="1" applyProtection="1">
      <alignment horizontal="center" vertical="center"/>
      <protection locked="0"/>
    </xf>
    <xf numFmtId="44" fontId="24" fillId="0" borderId="22" xfId="2" applyFont="1" applyBorder="1" applyAlignment="1" applyProtection="1">
      <alignment horizontal="center" vertical="center"/>
      <protection locked="0"/>
    </xf>
    <xf numFmtId="44" fontId="24" fillId="0" borderId="14" xfId="2" applyFont="1" applyBorder="1" applyAlignment="1" applyProtection="1">
      <alignment horizontal="center" vertical="center"/>
      <protection locked="0"/>
    </xf>
    <xf numFmtId="0" fontId="24" fillId="5" borderId="13" xfId="9" applyFont="1" applyFill="1" applyBorder="1" applyAlignment="1" applyProtection="1">
      <alignment horizontal="center" vertical="center"/>
      <protection locked="0"/>
    </xf>
    <xf numFmtId="0" fontId="24" fillId="5" borderId="14" xfId="9" applyFont="1" applyFill="1" applyBorder="1" applyAlignment="1" applyProtection="1">
      <alignment horizontal="center" vertical="center"/>
      <protection locked="0"/>
    </xf>
    <xf numFmtId="0" fontId="12" fillId="5" borderId="13" xfId="9" applyFont="1" applyFill="1" applyBorder="1" applyAlignment="1" applyProtection="1">
      <alignment horizontal="center" vertical="center"/>
      <protection locked="0"/>
    </xf>
    <xf numFmtId="0" fontId="12" fillId="5" borderId="14" xfId="9" applyFont="1" applyFill="1" applyBorder="1" applyAlignment="1" applyProtection="1">
      <alignment horizontal="center" vertical="center"/>
      <protection locked="0"/>
    </xf>
    <xf numFmtId="43" fontId="24" fillId="5" borderId="13" xfId="1" applyFont="1" applyFill="1" applyBorder="1" applyAlignment="1" applyProtection="1">
      <alignment horizontal="center" vertical="center"/>
      <protection locked="0"/>
    </xf>
    <xf numFmtId="43" fontId="24" fillId="5" borderId="14" xfId="1" applyFont="1" applyFill="1" applyBorder="1" applyAlignment="1" applyProtection="1">
      <alignment horizontal="center" vertical="center"/>
      <protection locked="0"/>
    </xf>
    <xf numFmtId="0" fontId="28" fillId="6" borderId="16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17" xfId="0" applyFont="1" applyFill="1" applyBorder="1" applyAlignment="1">
      <alignment horizontal="center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4" xfId="0" applyNumberFormat="1" applyFont="1" applyBorder="1" applyAlignment="1">
      <alignment horizontal="left" vertical="center" wrapText="1"/>
    </xf>
    <xf numFmtId="2" fontId="17" fillId="0" borderId="2" xfId="0" applyNumberFormat="1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left" vertical="center" wrapText="1"/>
    </xf>
    <xf numFmtId="2" fontId="17" fillId="0" borderId="9" xfId="0" applyNumberFormat="1" applyFont="1" applyBorder="1" applyAlignment="1">
      <alignment horizontal="left" vertical="center" wrapText="1"/>
    </xf>
    <xf numFmtId="2" fontId="17" fillId="0" borderId="7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8" fillId="6" borderId="16" xfId="0" applyFont="1" applyFill="1" applyBorder="1" applyAlignment="1">
      <alignment horizontal="left" vertical="center" wrapText="1"/>
    </xf>
    <xf numFmtId="0" fontId="28" fillId="6" borderId="12" xfId="0" applyFont="1" applyFill="1" applyBorder="1" applyAlignment="1">
      <alignment horizontal="left" vertical="center" wrapText="1"/>
    </xf>
    <xf numFmtId="0" fontId="28" fillId="6" borderId="17" xfId="0" applyFont="1" applyFill="1" applyBorder="1" applyAlignment="1">
      <alignment horizontal="left" vertical="center" wrapText="1"/>
    </xf>
    <xf numFmtId="0" fontId="42" fillId="0" borderId="16" xfId="7" applyFont="1" applyBorder="1" applyAlignment="1">
      <alignment horizontal="center" vertical="center" wrapText="1"/>
    </xf>
    <xf numFmtId="0" fontId="42" fillId="0" borderId="12" xfId="7" applyFont="1" applyBorder="1" applyAlignment="1">
      <alignment horizontal="center" vertical="center" wrapText="1"/>
    </xf>
    <xf numFmtId="0" fontId="42" fillId="0" borderId="17" xfId="7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2" fillId="3" borderId="11" xfId="7" applyFont="1" applyFill="1" applyBorder="1" applyAlignment="1" applyProtection="1">
      <alignment horizontal="center" vertical="center"/>
      <protection locked="0"/>
    </xf>
    <xf numFmtId="0" fontId="23" fillId="0" borderId="11" xfId="7" applyFont="1" applyBorder="1" applyAlignment="1" applyProtection="1">
      <alignment horizontal="center" vertical="center"/>
      <protection locked="0"/>
    </xf>
    <xf numFmtId="0" fontId="43" fillId="3" borderId="16" xfId="7" applyFont="1" applyFill="1" applyBorder="1" applyAlignment="1">
      <alignment horizontal="center" vertical="center"/>
    </xf>
    <xf numFmtId="0" fontId="43" fillId="3" borderId="17" xfId="7" applyFont="1" applyFill="1" applyBorder="1" applyAlignment="1">
      <alignment horizontal="center" vertical="center"/>
    </xf>
    <xf numFmtId="164" fontId="42" fillId="0" borderId="26" xfId="4" applyFont="1" applyBorder="1" applyAlignment="1">
      <alignment horizontal="left" vertical="justify" wrapText="1"/>
    </xf>
    <xf numFmtId="164" fontId="42" fillId="0" borderId="10" xfId="4" applyFont="1" applyBorder="1" applyAlignment="1">
      <alignment horizontal="left" vertical="justify" wrapText="1"/>
    </xf>
    <xf numFmtId="0" fontId="42" fillId="0" borderId="6" xfId="0" applyFont="1" applyBorder="1" applyAlignment="1">
      <alignment horizontal="left" vertical="justify"/>
    </xf>
    <xf numFmtId="0" fontId="42" fillId="0" borderId="0" xfId="0" applyFont="1" applyAlignment="1">
      <alignment horizontal="left" vertical="justify"/>
    </xf>
    <xf numFmtId="0" fontId="39" fillId="2" borderId="16" xfId="0" applyFont="1" applyFill="1" applyBorder="1" applyAlignment="1">
      <alignment horizontal="center" wrapText="1"/>
    </xf>
    <xf numFmtId="0" fontId="0" fillId="2" borderId="12" xfId="0" applyFill="1" applyBorder="1"/>
    <xf numFmtId="0" fontId="0" fillId="2" borderId="17" xfId="0" applyFill="1" applyBorder="1"/>
    <xf numFmtId="0" fontId="17" fillId="0" borderId="20" xfId="4" applyNumberFormat="1" applyFont="1" applyBorder="1" applyAlignment="1">
      <alignment horizontal="left" vertical="top" wrapText="1"/>
    </xf>
    <xf numFmtId="0" fontId="17" fillId="0" borderId="18" xfId="4" applyNumberFormat="1" applyFont="1" applyBorder="1" applyAlignment="1">
      <alignment horizontal="left" vertical="top" wrapText="1"/>
    </xf>
    <xf numFmtId="0" fontId="17" fillId="0" borderId="21" xfId="4" applyNumberFormat="1" applyFont="1" applyBorder="1" applyAlignment="1">
      <alignment horizontal="left" vertical="top" wrapText="1"/>
    </xf>
  </cellXfs>
  <cellStyles count="12">
    <cellStyle name="Moeda" xfId="2" builtinId="4"/>
    <cellStyle name="Moeda 2" xfId="11" xr:uid="{00000000-0005-0000-0000-000001000000}"/>
    <cellStyle name="Normal" xfId="0" builtinId="0"/>
    <cellStyle name="Normal 2" xfId="10" xr:uid="{00000000-0005-0000-0000-000003000000}"/>
    <cellStyle name="Normal 3" xfId="7" xr:uid="{00000000-0005-0000-0000-000004000000}"/>
    <cellStyle name="Normal_CCBS - PSF" xfId="5" xr:uid="{00000000-0005-0000-0000-000005000000}"/>
    <cellStyle name="Normal_Cronograma" xfId="9" xr:uid="{00000000-0005-0000-0000-000007000000}"/>
    <cellStyle name="Porcentagem" xfId="3" builtinId="5"/>
    <cellStyle name="Porcentagem 2" xfId="8" xr:uid="{00000000-0005-0000-0000-000009000000}"/>
    <cellStyle name="Separador de milhares_CCBS - PSF" xfId="4" xr:uid="{00000000-0005-0000-0000-00000A000000}"/>
    <cellStyle name="Separador de milhares_Orçamento AgroAmbiental" xfId="6" xr:uid="{00000000-0005-0000-0000-00000B000000}"/>
    <cellStyle name="Vírgula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66674</xdr:rowOff>
    </xdr:from>
    <xdr:to>
      <xdr:col>1</xdr:col>
      <xdr:colOff>352424</xdr:colOff>
      <xdr:row>3</xdr:row>
      <xdr:rowOff>190499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66674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0</xdr:row>
      <xdr:rowOff>66674</xdr:rowOff>
    </xdr:from>
    <xdr:to>
      <xdr:col>1</xdr:col>
      <xdr:colOff>352424</xdr:colOff>
      <xdr:row>3</xdr:row>
      <xdr:rowOff>182879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751B7B0D-7D17-42C5-8796-FBEF74FBB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66674"/>
          <a:ext cx="695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590550</xdr:colOff>
      <xdr:row>3</xdr:row>
      <xdr:rowOff>66675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DD9F7E04-CCEB-4440-91F7-EB33AC6D4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5619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590550</xdr:colOff>
      <xdr:row>3</xdr:row>
      <xdr:rowOff>95250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B40BD29-58B0-47C9-B5BE-A53CCD607F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</xdr:col>
      <xdr:colOff>0</xdr:colOff>
      <xdr:row>4</xdr:row>
      <xdr:rowOff>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05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123826</xdr:colOff>
      <xdr:row>0</xdr:row>
      <xdr:rowOff>57151</xdr:rowOff>
    </xdr:from>
    <xdr:ext cx="571499" cy="589532"/>
    <xdr:pic>
      <xdr:nvPicPr>
        <xdr:cNvPr id="10" name="Imagem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23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id="{00000000-0008-0000-0800-00000F000000}"/>
                </a:ext>
              </a:extLst>
            </xdr:cNvPr>
            <xdr:cNvSpPr txBox="1"/>
          </xdr:nvSpPr>
          <xdr:spPr>
            <a:xfrm>
              <a:off x="409575" y="390525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15" name="CaixaDeTexto 14">
              <a:extLst>
                <a:ext uri="{FF2B5EF4-FFF2-40B4-BE49-F238E27FC236}">
                  <a16:creationId xmlns:a16="http://schemas.microsoft.com/office/drawing/2014/main" xmlns:a14="http://schemas.microsoft.com/office/drawing/2010/main" xmlns="" id="{5D0A02D9-A86A-4AC8-8C0B-60C165435F65}"/>
                </a:ext>
              </a:extLst>
            </xdr:cNvPr>
            <xdr:cNvSpPr txBox="1"/>
          </xdr:nvSpPr>
          <xdr:spPr>
            <a:xfrm>
              <a:off x="409575" y="390525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123826</xdr:colOff>
      <xdr:row>46</xdr:row>
      <xdr:rowOff>57151</xdr:rowOff>
    </xdr:from>
    <xdr:ext cx="571499" cy="589532"/>
    <xdr:pic>
      <xdr:nvPicPr>
        <xdr:cNvPr id="16" name="Imagem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477376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69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id="{00000000-0008-0000-0800-000011000000}"/>
                </a:ext>
              </a:extLst>
            </xdr:cNvPr>
            <xdr:cNvSpPr txBox="1"/>
          </xdr:nvSpPr>
          <xdr:spPr>
            <a:xfrm>
              <a:off x="409575" y="13363575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17" name="CaixaDeTexto 16">
              <a:extLst>
                <a:ext uri="{FF2B5EF4-FFF2-40B4-BE49-F238E27FC236}">
                  <a16:creationId xmlns:a16="http://schemas.microsoft.com/office/drawing/2014/main" xmlns:a14="http://schemas.microsoft.com/office/drawing/2010/main" xmlns="" id="{CEDF7D4E-D596-49A5-B77C-589022BF8120}"/>
                </a:ext>
              </a:extLst>
            </xdr:cNvPr>
            <xdr:cNvSpPr txBox="1"/>
          </xdr:nvSpPr>
          <xdr:spPr>
            <a:xfrm>
              <a:off x="409575" y="13363575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123826</xdr:colOff>
      <xdr:row>92</xdr:row>
      <xdr:rowOff>57151</xdr:rowOff>
    </xdr:from>
    <xdr:ext cx="571499" cy="589532"/>
    <xdr:pic>
      <xdr:nvPicPr>
        <xdr:cNvPr id="20" name="Imagem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57151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115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aixaDeTexto 20">
              <a:extLst>
                <a:ext uri="{FF2B5EF4-FFF2-40B4-BE49-F238E27FC236}">
                  <a16:creationId xmlns:a16="http://schemas.microsoft.com/office/drawing/2014/main" id="{00000000-0008-0000-0800-000015000000}"/>
                </a:ext>
              </a:extLst>
            </xdr:cNvPr>
            <xdr:cNvSpPr txBox="1"/>
          </xdr:nvSpPr>
          <xdr:spPr>
            <a:xfrm>
              <a:off x="409575" y="405765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1" name="CaixaDeTexto 20">
              <a:extLst>
                <a:ext uri="{FF2B5EF4-FFF2-40B4-BE49-F238E27FC236}">
                  <a16:creationId xmlns:a16="http://schemas.microsoft.com/office/drawing/2014/main" xmlns:a14="http://schemas.microsoft.com/office/drawing/2010/main" xmlns="" id="{CEDF7D4E-D596-49A5-B77C-589022BF8120}"/>
                </a:ext>
              </a:extLst>
            </xdr:cNvPr>
            <xdr:cNvSpPr txBox="1"/>
          </xdr:nvSpPr>
          <xdr:spPr>
            <a:xfrm>
              <a:off x="409575" y="405765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  <xdr:oneCellAnchor>
    <xdr:from>
      <xdr:col>0</xdr:col>
      <xdr:colOff>123826</xdr:colOff>
      <xdr:row>138</xdr:row>
      <xdr:rowOff>57151</xdr:rowOff>
    </xdr:from>
    <xdr:ext cx="571499" cy="589532"/>
    <xdr:pic>
      <xdr:nvPicPr>
        <xdr:cNvPr id="23" name="Imagem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782176"/>
          <a:ext cx="571499" cy="589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409575</xdr:colOff>
      <xdr:row>161</xdr:row>
      <xdr:rowOff>114300</xdr:rowOff>
    </xdr:from>
    <xdr:ext cx="3569823" cy="42723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id="{00000000-0008-0000-0800-000018000000}"/>
                </a:ext>
              </a:extLst>
            </xdr:cNvPr>
            <xdr:cNvSpPr txBox="1"/>
          </xdr:nvSpPr>
          <xdr:spPr>
            <a:xfrm>
              <a:off x="409575" y="1375410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pt-BR" sz="1200" b="0" i="0">
                        <a:latin typeface="Cambria Math" panose="02040503050406030204" pitchFamily="18" charset="0"/>
                      </a:rPr>
                      <m:t>BDI</m:t>
                    </m:r>
                    <m:r>
                      <a:rPr lang="pt-BR" sz="1200" b="0" i="0">
                        <a:latin typeface="Cambria Math" panose="02040503050406030204" pitchFamily="18" charset="0"/>
                      </a:rPr>
                      <m:t>=</m:t>
                    </m:r>
                    <m:d>
                      <m:dPr>
                        <m:begChr m:val="["/>
                        <m:endChr m:val="]"/>
                        <m:ctrlPr>
                          <a:rPr lang="pt-BR" sz="12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pt-BR" sz="12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d>
                                  <m:dPr>
                                    <m:ctrlPr>
                                      <a:rPr lang="pt-BR" sz="1200" b="0" i="1">
                                        <a:latin typeface="Cambria Math" panose="02040503050406030204" pitchFamily="18" charset="0"/>
                                      </a:rPr>
                                    </m:ctrlPr>
                                  </m:dPr>
                                  <m:e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AC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R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S</m:t>
                                    </m:r>
                                    <m: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+</m:t>
                                    </m:r>
                                    <m:r>
                                      <m:rPr>
                                        <m:sty m:val="p"/>
                                      </m:rPr>
                                      <a:rPr lang="pt-BR" sz="1200" b="0" i="0">
                                        <a:latin typeface="Cambria Math" panose="02040503050406030204" pitchFamily="18" charset="0"/>
                                      </a:rPr>
                                      <m:t>G</m:t>
                                    </m:r>
                                  </m:e>
                                </m:d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DF</m:t>
                                </m:r>
                              </m:e>
                            </m:d>
                            <m:r>
                              <a:rPr lang="pt-BR" sz="1200" b="0" i="0">
                                <a:latin typeface="Cambria Math" panose="02040503050406030204" pitchFamily="18" charset="0"/>
                              </a:rPr>
                              <m:t> </m:t>
                            </m:r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1+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L</m:t>
                                </m:r>
                              </m:e>
                            </m:d>
                          </m:num>
                          <m:den>
                            <m:d>
                              <m:dPr>
                                <m:ctrlPr>
                                  <a:rPr lang="pt-BR" sz="1200" b="0" i="1">
                                    <a:latin typeface="Cambria Math" panose="02040503050406030204" pitchFamily="18" charset="0"/>
                                  </a:rPr>
                                </m:ctrlPr>
                              </m:dPr>
                              <m:e>
                                <m: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1−</m:t>
                                </m:r>
                                <m:r>
                                  <m:rPr>
                                    <m:sty m:val="p"/>
                                  </m:rPr>
                                  <a:rPr lang="pt-BR" sz="1200" b="0" i="0">
                                    <a:latin typeface="Cambria Math" panose="02040503050406030204" pitchFamily="18" charset="0"/>
                                  </a:rPr>
                                  <m:t>I</m:t>
                                </m:r>
                              </m:e>
                            </m:d>
                          </m:den>
                        </m:f>
                      </m:e>
                    </m:d>
                    <m:r>
                      <a:rPr lang="pt-BR" sz="1200" b="0" i="0">
                        <a:latin typeface="Cambria Math" panose="02040503050406030204" pitchFamily="18" charset="0"/>
                      </a:rPr>
                      <m:t> −1</m:t>
                    </m:r>
                  </m:oMath>
                </m:oMathPara>
              </a14:m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Choice>
      <mc:Fallback xmlns="">
        <xdr:sp macro="" textlink="">
          <xdr:nvSpPr>
            <xdr:cNvPr id="24" name="CaixaDeTexto 23">
              <a:extLst>
                <a:ext uri="{FF2B5EF4-FFF2-40B4-BE49-F238E27FC236}">
                  <a16:creationId xmlns:a16="http://schemas.microsoft.com/office/drawing/2014/main" xmlns:a14="http://schemas.microsoft.com/office/drawing/2010/main" xmlns="" id="{2823CD46-4CB3-4259-82E2-BDB9DE7141B4}"/>
                </a:ext>
              </a:extLst>
            </xdr:cNvPr>
            <xdr:cNvSpPr txBox="1"/>
          </xdr:nvSpPr>
          <xdr:spPr>
            <a:xfrm>
              <a:off x="409575" y="13754100"/>
              <a:ext cx="3569823" cy="42723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pt-BR" sz="1200" b="0" i="0">
                  <a:latin typeface="Cambria Math" panose="02040503050406030204" pitchFamily="18" charset="0"/>
                </a:rPr>
                <a:t>BDI=[((1+(AC+R+S+G))  (1+DF)  (1+L))/((1−I) )]  −1</a:t>
              </a:r>
              <a:endParaRPr lang="pt-BR" sz="1200" i="0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mc:Fallback>
    </mc:AlternateContent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28575</xdr:rowOff>
    </xdr:from>
    <xdr:to>
      <xdr:col>5</xdr:col>
      <xdr:colOff>615809</xdr:colOff>
      <xdr:row>5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60" y="211455"/>
          <a:ext cx="615809" cy="702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55245</xdr:rowOff>
    </xdr:from>
    <xdr:to>
      <xdr:col>0</xdr:col>
      <xdr:colOff>638175</xdr:colOff>
      <xdr:row>3</xdr:row>
      <xdr:rowOff>45720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5245"/>
          <a:ext cx="5619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I311"/>
  <sheetViews>
    <sheetView tabSelected="1" view="pageBreakPreview" zoomScaleNormal="100" zoomScaleSheetLayoutView="100" workbookViewId="0">
      <pane ySplit="10" topLeftCell="A281" activePane="bottomLeft" state="frozen"/>
      <selection activeCell="D16" sqref="D16"/>
      <selection pane="bottomLeft" activeCell="D16" sqref="D16"/>
    </sheetView>
  </sheetViews>
  <sheetFormatPr defaultColWidth="9.140625" defaultRowHeight="15" x14ac:dyDescent="0.25"/>
  <cols>
    <col min="1" max="3" width="9.28515625" style="95" customWidth="1"/>
    <col min="4" max="4" width="74.7109375" style="99" customWidth="1"/>
    <col min="5" max="5" width="10.7109375" style="97" customWidth="1"/>
    <col min="6" max="8" width="12.7109375" style="98" customWidth="1"/>
    <col min="9" max="9" width="12.7109375" style="48" customWidth="1"/>
    <col min="10" max="16384" width="9.140625" style="48"/>
  </cols>
  <sheetData>
    <row r="1" spans="1:9" ht="15" customHeight="1" x14ac:dyDescent="0.25">
      <c r="A1" s="221"/>
      <c r="B1" s="43"/>
      <c r="C1" s="46" t="s">
        <v>0</v>
      </c>
      <c r="D1" s="47"/>
      <c r="E1" s="223" t="s">
        <v>1278</v>
      </c>
      <c r="F1" s="224"/>
      <c r="G1" s="224"/>
      <c r="H1" s="224"/>
      <c r="I1" s="225"/>
    </row>
    <row r="2" spans="1:9" ht="15" customHeight="1" x14ac:dyDescent="0.25">
      <c r="A2" s="222"/>
      <c r="B2" s="44"/>
      <c r="C2" s="49" t="s">
        <v>7</v>
      </c>
      <c r="D2" s="50"/>
      <c r="E2" s="226"/>
      <c r="F2" s="227"/>
      <c r="G2" s="227"/>
      <c r="H2" s="227"/>
      <c r="I2" s="228"/>
    </row>
    <row r="3" spans="1:9" ht="15" customHeight="1" x14ac:dyDescent="0.25">
      <c r="A3" s="222"/>
      <c r="B3" s="44"/>
      <c r="C3" s="51" t="s">
        <v>105</v>
      </c>
      <c r="D3" s="50"/>
      <c r="E3" s="226"/>
      <c r="F3" s="227"/>
      <c r="G3" s="227"/>
      <c r="H3" s="227"/>
      <c r="I3" s="228"/>
    </row>
    <row r="4" spans="1:9" ht="15" customHeight="1" x14ac:dyDescent="0.25">
      <c r="A4" s="222"/>
      <c r="B4" s="44"/>
      <c r="C4" s="45"/>
      <c r="D4" s="52"/>
      <c r="E4" s="229"/>
      <c r="F4" s="230"/>
      <c r="G4" s="230"/>
      <c r="H4" s="230"/>
      <c r="I4" s="231"/>
    </row>
    <row r="5" spans="1:9" ht="30" customHeight="1" x14ac:dyDescent="0.25">
      <c r="A5" s="247" t="s">
        <v>1560</v>
      </c>
      <c r="B5" s="248"/>
      <c r="C5" s="248"/>
      <c r="D5" s="249"/>
      <c r="E5" s="236" t="s">
        <v>123</v>
      </c>
      <c r="F5" s="236"/>
      <c r="G5" s="237" t="s">
        <v>129</v>
      </c>
      <c r="H5" s="238"/>
      <c r="I5" s="239"/>
    </row>
    <row r="6" spans="1:9" x14ac:dyDescent="0.25">
      <c r="A6" s="55" t="s">
        <v>1559</v>
      </c>
      <c r="B6" s="45"/>
      <c r="C6" s="45"/>
      <c r="D6" s="54"/>
      <c r="E6" s="56" t="s">
        <v>130</v>
      </c>
      <c r="F6" s="183">
        <f>LS!E44</f>
        <v>1.1341999999999999</v>
      </c>
      <c r="G6" s="182"/>
      <c r="H6" s="57" t="s">
        <v>115</v>
      </c>
      <c r="I6" s="183">
        <f>BDI!$B$33</f>
        <v>0.2288</v>
      </c>
    </row>
    <row r="7" spans="1:9" x14ac:dyDescent="0.25">
      <c r="A7" s="58"/>
      <c r="B7" s="59"/>
      <c r="C7" s="59"/>
      <c r="D7" s="60"/>
      <c r="E7" s="56" t="s">
        <v>131</v>
      </c>
      <c r="F7" s="183">
        <f>LS!F44</f>
        <v>0.69750000000000001</v>
      </c>
      <c r="G7" s="56"/>
      <c r="H7" s="56" t="s">
        <v>136</v>
      </c>
      <c r="I7" s="183">
        <f>BDI!B125</f>
        <v>0.15279999999999999</v>
      </c>
    </row>
    <row r="8" spans="1:9" ht="15.75" x14ac:dyDescent="0.25">
      <c r="A8" s="61"/>
      <c r="B8" s="62"/>
      <c r="C8" s="62"/>
      <c r="D8" s="63" t="s">
        <v>138</v>
      </c>
      <c r="E8" s="62"/>
      <c r="F8" s="62"/>
      <c r="G8" s="62"/>
      <c r="H8" s="62"/>
      <c r="I8" s="64"/>
    </row>
    <row r="9" spans="1:9" ht="15" customHeight="1" x14ac:dyDescent="0.25">
      <c r="A9" s="232" t="s">
        <v>3</v>
      </c>
      <c r="B9" s="232" t="s">
        <v>78</v>
      </c>
      <c r="C9" s="232" t="s">
        <v>77</v>
      </c>
      <c r="D9" s="233" t="s">
        <v>119</v>
      </c>
      <c r="E9" s="234" t="s">
        <v>83</v>
      </c>
      <c r="F9" s="234" t="s">
        <v>79</v>
      </c>
      <c r="G9" s="240" t="s">
        <v>120</v>
      </c>
      <c r="H9" s="240"/>
      <c r="I9" s="240"/>
    </row>
    <row r="10" spans="1:9" ht="25.5" x14ac:dyDescent="0.25">
      <c r="A10" s="232"/>
      <c r="B10" s="232"/>
      <c r="C10" s="232"/>
      <c r="D10" s="233"/>
      <c r="E10" s="235"/>
      <c r="F10" s="235"/>
      <c r="G10" s="65" t="s">
        <v>80</v>
      </c>
      <c r="H10" s="66" t="s">
        <v>121</v>
      </c>
      <c r="I10" s="67" t="s">
        <v>5</v>
      </c>
    </row>
    <row r="11" spans="1:9" x14ac:dyDescent="0.25">
      <c r="A11" s="68"/>
      <c r="B11" s="68"/>
      <c r="C11" s="68"/>
      <c r="D11" s="69"/>
      <c r="E11" s="70"/>
      <c r="F11" s="71"/>
      <c r="G11" s="71"/>
      <c r="H11" s="71"/>
      <c r="I11" s="72"/>
    </row>
    <row r="12" spans="1:9" x14ac:dyDescent="0.25">
      <c r="A12" s="205">
        <v>1</v>
      </c>
      <c r="B12" s="205"/>
      <c r="C12" s="205"/>
      <c r="D12" s="205" t="s">
        <v>149</v>
      </c>
      <c r="E12" s="205"/>
      <c r="F12" s="206"/>
      <c r="G12" s="205"/>
      <c r="H12" s="205"/>
      <c r="I12" s="207">
        <v>22437.98</v>
      </c>
    </row>
    <row r="13" spans="1:9" ht="25.5" x14ac:dyDescent="0.25">
      <c r="A13" s="157" t="s">
        <v>416</v>
      </c>
      <c r="B13" s="158" t="s">
        <v>151</v>
      </c>
      <c r="C13" s="157" t="s">
        <v>152</v>
      </c>
      <c r="D13" s="157" t="s">
        <v>681</v>
      </c>
      <c r="E13" s="159" t="s">
        <v>153</v>
      </c>
      <c r="F13" s="160">
        <v>1</v>
      </c>
      <c r="G13" s="196">
        <v>18260.080000000002</v>
      </c>
      <c r="H13" s="196">
        <f>TRUNC(G13 * (1 + 22.88 / 100), 2)</f>
        <v>22437.98</v>
      </c>
      <c r="I13" s="196">
        <f>TRUNC(F13 * H13, 2)</f>
        <v>22437.98</v>
      </c>
    </row>
    <row r="14" spans="1:9" x14ac:dyDescent="0.25">
      <c r="A14" s="205">
        <v>2</v>
      </c>
      <c r="B14" s="205"/>
      <c r="C14" s="205"/>
      <c r="D14" s="205" t="s">
        <v>154</v>
      </c>
      <c r="E14" s="205"/>
      <c r="F14" s="208"/>
      <c r="G14" s="205"/>
      <c r="H14" s="205"/>
      <c r="I14" s="207">
        <v>10220.92</v>
      </c>
    </row>
    <row r="15" spans="1:9" x14ac:dyDescent="0.25">
      <c r="A15" s="205" t="s">
        <v>417</v>
      </c>
      <c r="B15" s="205"/>
      <c r="C15" s="205"/>
      <c r="D15" s="205" t="s">
        <v>1578</v>
      </c>
      <c r="E15" s="205"/>
      <c r="F15" s="208"/>
      <c r="G15" s="205"/>
      <c r="H15" s="205"/>
      <c r="I15" s="207">
        <v>4595.7299999999996</v>
      </c>
    </row>
    <row r="16" spans="1:9" ht="25.5" x14ac:dyDescent="0.25">
      <c r="A16" s="157" t="s">
        <v>418</v>
      </c>
      <c r="B16" s="158" t="s">
        <v>155</v>
      </c>
      <c r="C16" s="157" t="s">
        <v>152</v>
      </c>
      <c r="D16" s="157" t="s">
        <v>156</v>
      </c>
      <c r="E16" s="159" t="s">
        <v>157</v>
      </c>
      <c r="F16" s="160">
        <v>2</v>
      </c>
      <c r="G16" s="196">
        <v>254.59</v>
      </c>
      <c r="H16" s="196">
        <f>TRUNC(G16 * (1 + 22.88 / 100), 2)</f>
        <v>312.83999999999997</v>
      </c>
      <c r="I16" s="196">
        <f>TRUNC(F16 * H16, 2)</f>
        <v>625.67999999999995</v>
      </c>
    </row>
    <row r="17" spans="1:9" ht="25.5" x14ac:dyDescent="0.25">
      <c r="A17" s="157" t="s">
        <v>419</v>
      </c>
      <c r="B17" s="158">
        <v>103689</v>
      </c>
      <c r="C17" s="157" t="s">
        <v>161</v>
      </c>
      <c r="D17" s="157" t="s">
        <v>158</v>
      </c>
      <c r="E17" s="159" t="s">
        <v>159</v>
      </c>
      <c r="F17" s="160">
        <v>7</v>
      </c>
      <c r="G17" s="196">
        <v>313.99</v>
      </c>
      <c r="H17" s="196">
        <f>TRUNC(G17 * (1 + 22.88 / 100), 2)</f>
        <v>385.83</v>
      </c>
      <c r="I17" s="196">
        <f>TRUNC(F17 * H17, 2)</f>
        <v>2700.81</v>
      </c>
    </row>
    <row r="18" spans="1:9" ht="25.5" x14ac:dyDescent="0.25">
      <c r="A18" s="157" t="s">
        <v>1586</v>
      </c>
      <c r="B18" s="158" t="s">
        <v>682</v>
      </c>
      <c r="C18" s="157" t="s">
        <v>152</v>
      </c>
      <c r="D18" s="157" t="s">
        <v>683</v>
      </c>
      <c r="E18" s="159" t="s">
        <v>157</v>
      </c>
      <c r="F18" s="160">
        <v>1</v>
      </c>
      <c r="G18" s="196">
        <v>248</v>
      </c>
      <c r="H18" s="196">
        <f>TRUNC(G18 * (1 + 22.88 / 100), 2)</f>
        <v>304.74</v>
      </c>
      <c r="I18" s="196">
        <f>TRUNC(F18 * H18, 2)</f>
        <v>304.74</v>
      </c>
    </row>
    <row r="19" spans="1:9" ht="25.5" x14ac:dyDescent="0.25">
      <c r="A19" s="157" t="s">
        <v>1587</v>
      </c>
      <c r="B19" s="158" t="s">
        <v>684</v>
      </c>
      <c r="C19" s="157" t="s">
        <v>152</v>
      </c>
      <c r="D19" s="157" t="s">
        <v>685</v>
      </c>
      <c r="E19" s="159" t="s">
        <v>157</v>
      </c>
      <c r="F19" s="160">
        <v>1</v>
      </c>
      <c r="G19" s="196">
        <v>248</v>
      </c>
      <c r="H19" s="196">
        <f>TRUNC(G19 * (1 + 22.88 / 100), 2)</f>
        <v>304.74</v>
      </c>
      <c r="I19" s="196">
        <f>TRUNC(F19 * H19, 2)</f>
        <v>304.74</v>
      </c>
    </row>
    <row r="20" spans="1:9" ht="38.25" x14ac:dyDescent="0.25">
      <c r="A20" s="157" t="s">
        <v>1588</v>
      </c>
      <c r="B20" s="158" t="s">
        <v>1584</v>
      </c>
      <c r="C20" s="157" t="s">
        <v>152</v>
      </c>
      <c r="D20" s="157" t="s">
        <v>1585</v>
      </c>
      <c r="E20" s="159" t="s">
        <v>1277</v>
      </c>
      <c r="F20" s="160">
        <v>6</v>
      </c>
      <c r="G20" s="196">
        <v>89.49</v>
      </c>
      <c r="H20" s="196">
        <f>TRUNC(G20 * (1 + 22.88 / 100), 2)</f>
        <v>109.96</v>
      </c>
      <c r="I20" s="196">
        <f>TRUNC(F20 * H20, 2)</f>
        <v>659.76</v>
      </c>
    </row>
    <row r="21" spans="1:9" x14ac:dyDescent="0.25">
      <c r="A21" s="205" t="s">
        <v>420</v>
      </c>
      <c r="B21" s="205"/>
      <c r="C21" s="205"/>
      <c r="D21" s="205" t="s">
        <v>160</v>
      </c>
      <c r="E21" s="205"/>
      <c r="F21" s="208"/>
      <c r="G21" s="205"/>
      <c r="H21" s="205"/>
      <c r="I21" s="207">
        <v>1134.1099999999999</v>
      </c>
    </row>
    <row r="22" spans="1:9" ht="25.5" x14ac:dyDescent="0.25">
      <c r="A22" s="157" t="s">
        <v>421</v>
      </c>
      <c r="B22" s="158">
        <v>99059</v>
      </c>
      <c r="C22" s="157" t="s">
        <v>161</v>
      </c>
      <c r="D22" s="157" t="s">
        <v>162</v>
      </c>
      <c r="E22" s="159" t="s">
        <v>100</v>
      </c>
      <c r="F22" s="160">
        <v>13</v>
      </c>
      <c r="G22" s="196">
        <v>52.4</v>
      </c>
      <c r="H22" s="196">
        <f>TRUNC(G22 * (1 + 22.88 / 100), 2)</f>
        <v>64.38</v>
      </c>
      <c r="I22" s="196">
        <f>TRUNC(F22 * H22, 2)</f>
        <v>836.94</v>
      </c>
    </row>
    <row r="23" spans="1:9" ht="25.5" x14ac:dyDescent="0.25">
      <c r="A23" s="157" t="s">
        <v>422</v>
      </c>
      <c r="B23" s="158">
        <v>97635</v>
      </c>
      <c r="C23" s="157" t="s">
        <v>161</v>
      </c>
      <c r="D23" s="157" t="s">
        <v>163</v>
      </c>
      <c r="E23" s="159" t="s">
        <v>159</v>
      </c>
      <c r="F23" s="160">
        <v>15.81</v>
      </c>
      <c r="G23" s="196">
        <v>13.33</v>
      </c>
      <c r="H23" s="196">
        <f>TRUNC(G23 * (1 + 22.88 / 100), 2)</f>
        <v>16.37</v>
      </c>
      <c r="I23" s="196">
        <f>TRUNC(F23 * H23, 2)</f>
        <v>258.8</v>
      </c>
    </row>
    <row r="24" spans="1:9" ht="25.5" x14ac:dyDescent="0.25">
      <c r="A24" s="157" t="s">
        <v>423</v>
      </c>
      <c r="B24" s="158" t="s">
        <v>164</v>
      </c>
      <c r="C24" s="157" t="s">
        <v>152</v>
      </c>
      <c r="D24" s="157" t="s">
        <v>165</v>
      </c>
      <c r="E24" s="159" t="s">
        <v>166</v>
      </c>
      <c r="F24" s="160">
        <v>0.38</v>
      </c>
      <c r="G24" s="196">
        <v>82.18</v>
      </c>
      <c r="H24" s="196">
        <f>TRUNC(G24 * (1 + 22.88 / 100), 2)</f>
        <v>100.98</v>
      </c>
      <c r="I24" s="196">
        <f>TRUNC(F24 * H24, 2)</f>
        <v>38.369999999999997</v>
      </c>
    </row>
    <row r="25" spans="1:9" x14ac:dyDescent="0.25">
      <c r="A25" s="205" t="s">
        <v>424</v>
      </c>
      <c r="B25" s="205"/>
      <c r="C25" s="205"/>
      <c r="D25" s="205" t="s">
        <v>167</v>
      </c>
      <c r="E25" s="205"/>
      <c r="F25" s="208"/>
      <c r="G25" s="205"/>
      <c r="H25" s="205"/>
      <c r="I25" s="207">
        <v>1210.3399999999999</v>
      </c>
    </row>
    <row r="26" spans="1:9" ht="25.5" x14ac:dyDescent="0.25">
      <c r="A26" s="157" t="s">
        <v>425</v>
      </c>
      <c r="B26" s="158">
        <v>99059</v>
      </c>
      <c r="C26" s="157" t="s">
        <v>161</v>
      </c>
      <c r="D26" s="157" t="s">
        <v>162</v>
      </c>
      <c r="E26" s="159" t="s">
        <v>100</v>
      </c>
      <c r="F26" s="160">
        <v>18.8</v>
      </c>
      <c r="G26" s="196">
        <v>52.4</v>
      </c>
      <c r="H26" s="196">
        <f>TRUNC(G26 * (1 + 22.88 / 100), 2)</f>
        <v>64.38</v>
      </c>
      <c r="I26" s="196">
        <f>TRUNC(F26 * H26, 2)</f>
        <v>1210.3399999999999</v>
      </c>
    </row>
    <row r="27" spans="1:9" x14ac:dyDescent="0.25">
      <c r="A27" s="205" t="s">
        <v>426</v>
      </c>
      <c r="B27" s="205"/>
      <c r="C27" s="205"/>
      <c r="D27" s="205" t="s">
        <v>168</v>
      </c>
      <c r="E27" s="205"/>
      <c r="F27" s="208"/>
      <c r="G27" s="205"/>
      <c r="H27" s="205"/>
      <c r="I27" s="207">
        <v>2217.19</v>
      </c>
    </row>
    <row r="28" spans="1:9" ht="25.5" x14ac:dyDescent="0.25">
      <c r="A28" s="157" t="s">
        <v>427</v>
      </c>
      <c r="B28" s="158">
        <v>97641</v>
      </c>
      <c r="C28" s="157" t="s">
        <v>161</v>
      </c>
      <c r="D28" s="157" t="s">
        <v>169</v>
      </c>
      <c r="E28" s="159" t="s">
        <v>159</v>
      </c>
      <c r="F28" s="160">
        <v>239.46</v>
      </c>
      <c r="G28" s="196">
        <v>4.17</v>
      </c>
      <c r="H28" s="196">
        <f>TRUNC(G28 * (1 + 22.88 / 100), 2)</f>
        <v>5.12</v>
      </c>
      <c r="I28" s="196">
        <f>TRUNC(F28 * H28, 2)</f>
        <v>1226.03</v>
      </c>
    </row>
    <row r="29" spans="1:9" ht="25.5" x14ac:dyDescent="0.25">
      <c r="A29" s="157" t="s">
        <v>428</v>
      </c>
      <c r="B29" s="158" t="s">
        <v>696</v>
      </c>
      <c r="C29" s="157" t="s">
        <v>152</v>
      </c>
      <c r="D29" s="157" t="s">
        <v>697</v>
      </c>
      <c r="E29" s="159" t="s">
        <v>157</v>
      </c>
      <c r="F29" s="160">
        <v>9</v>
      </c>
      <c r="G29" s="196">
        <v>65</v>
      </c>
      <c r="H29" s="196">
        <f>TRUNC(G29 * (1 + 22.88 / 100), 2)</f>
        <v>79.87</v>
      </c>
      <c r="I29" s="196">
        <f>TRUNC(F29 * H29, 2)</f>
        <v>718.83</v>
      </c>
    </row>
    <row r="30" spans="1:9" ht="25.5" x14ac:dyDescent="0.25">
      <c r="A30" s="157" t="s">
        <v>429</v>
      </c>
      <c r="B30" s="158">
        <v>97634</v>
      </c>
      <c r="C30" s="157" t="s">
        <v>161</v>
      </c>
      <c r="D30" s="157" t="s">
        <v>170</v>
      </c>
      <c r="E30" s="159" t="s">
        <v>159</v>
      </c>
      <c r="F30" s="160">
        <v>15.87</v>
      </c>
      <c r="G30" s="196">
        <v>10.130000000000001</v>
      </c>
      <c r="H30" s="196">
        <f>TRUNC(G30 * (1 + 22.88 / 100), 2)</f>
        <v>12.44</v>
      </c>
      <c r="I30" s="196">
        <f>TRUNC(F30 * H30, 2)</f>
        <v>197.42</v>
      </c>
    </row>
    <row r="31" spans="1:9" ht="25.5" x14ac:dyDescent="0.25">
      <c r="A31" s="157" t="s">
        <v>430</v>
      </c>
      <c r="B31" s="158">
        <v>97632</v>
      </c>
      <c r="C31" s="157" t="s">
        <v>161</v>
      </c>
      <c r="D31" s="157" t="s">
        <v>171</v>
      </c>
      <c r="E31" s="159" t="s">
        <v>100</v>
      </c>
      <c r="F31" s="160">
        <v>28.27</v>
      </c>
      <c r="G31" s="196">
        <v>2.16</v>
      </c>
      <c r="H31" s="196">
        <f>TRUNC(G31 * (1 + 22.88 / 100), 2)</f>
        <v>2.65</v>
      </c>
      <c r="I31" s="196">
        <f>TRUNC(F31 * H31, 2)</f>
        <v>74.91</v>
      </c>
    </row>
    <row r="32" spans="1:9" x14ac:dyDescent="0.25">
      <c r="A32" s="205" t="s">
        <v>431</v>
      </c>
      <c r="B32" s="205"/>
      <c r="C32" s="205"/>
      <c r="D32" s="205" t="s">
        <v>172</v>
      </c>
      <c r="E32" s="205"/>
      <c r="F32" s="208"/>
      <c r="G32" s="205"/>
      <c r="H32" s="205"/>
      <c r="I32" s="207">
        <v>1063.55</v>
      </c>
    </row>
    <row r="33" spans="1:9" ht="25.5" x14ac:dyDescent="0.25">
      <c r="A33" s="157" t="s">
        <v>432</v>
      </c>
      <c r="B33" s="158">
        <v>97635</v>
      </c>
      <c r="C33" s="157" t="s">
        <v>161</v>
      </c>
      <c r="D33" s="157" t="s">
        <v>163</v>
      </c>
      <c r="E33" s="159" t="s">
        <v>159</v>
      </c>
      <c r="F33" s="160">
        <v>64.97</v>
      </c>
      <c r="G33" s="196">
        <v>13.33</v>
      </c>
      <c r="H33" s="196">
        <f>TRUNC(G33 * (1 + 22.88 / 100), 2)</f>
        <v>16.37</v>
      </c>
      <c r="I33" s="196">
        <f>TRUNC(F33 * H33, 2)</f>
        <v>1063.55</v>
      </c>
    </row>
    <row r="34" spans="1:9" x14ac:dyDescent="0.25">
      <c r="A34" s="205">
        <v>3</v>
      </c>
      <c r="B34" s="205"/>
      <c r="C34" s="205"/>
      <c r="D34" s="205" t="s">
        <v>173</v>
      </c>
      <c r="E34" s="205"/>
      <c r="F34" s="208"/>
      <c r="G34" s="205"/>
      <c r="H34" s="205"/>
      <c r="I34" s="207">
        <v>9534.82</v>
      </c>
    </row>
    <row r="35" spans="1:9" x14ac:dyDescent="0.25">
      <c r="A35" s="205" t="s">
        <v>433</v>
      </c>
      <c r="B35" s="205"/>
      <c r="C35" s="205"/>
      <c r="D35" s="205" t="s">
        <v>160</v>
      </c>
      <c r="E35" s="205"/>
      <c r="F35" s="208"/>
      <c r="G35" s="205"/>
      <c r="H35" s="205"/>
      <c r="I35" s="207">
        <v>1957.1</v>
      </c>
    </row>
    <row r="36" spans="1:9" ht="25.5" x14ac:dyDescent="0.25">
      <c r="A36" s="157" t="s">
        <v>434</v>
      </c>
      <c r="B36" s="158" t="s">
        <v>174</v>
      </c>
      <c r="C36" s="157" t="s">
        <v>152</v>
      </c>
      <c r="D36" s="157" t="s">
        <v>175</v>
      </c>
      <c r="E36" s="159" t="s">
        <v>166</v>
      </c>
      <c r="F36" s="160">
        <v>19.829999999999998</v>
      </c>
      <c r="G36" s="196">
        <v>54.75</v>
      </c>
      <c r="H36" s="196">
        <f>TRUNC(G36 * (1 + 22.88 / 100), 2)</f>
        <v>67.27</v>
      </c>
      <c r="I36" s="196">
        <f>TRUNC(F36 * H36, 2)</f>
        <v>1333.96</v>
      </c>
    </row>
    <row r="37" spans="1:9" ht="25.5" x14ac:dyDescent="0.25">
      <c r="A37" s="157" t="s">
        <v>435</v>
      </c>
      <c r="B37" s="158">
        <v>93382</v>
      </c>
      <c r="C37" s="157" t="s">
        <v>161</v>
      </c>
      <c r="D37" s="157" t="s">
        <v>176</v>
      </c>
      <c r="E37" s="159" t="s">
        <v>166</v>
      </c>
      <c r="F37" s="160">
        <v>18.73</v>
      </c>
      <c r="G37" s="196">
        <v>27.08</v>
      </c>
      <c r="H37" s="196">
        <f>TRUNC(G37 * (1 + 22.88 / 100), 2)</f>
        <v>33.270000000000003</v>
      </c>
      <c r="I37" s="196">
        <f>TRUNC(F37 * H37, 2)</f>
        <v>623.14</v>
      </c>
    </row>
    <row r="38" spans="1:9" x14ac:dyDescent="0.25">
      <c r="A38" s="205" t="s">
        <v>436</v>
      </c>
      <c r="B38" s="205"/>
      <c r="C38" s="205"/>
      <c r="D38" s="205" t="s">
        <v>167</v>
      </c>
      <c r="E38" s="205"/>
      <c r="F38" s="208"/>
      <c r="G38" s="205"/>
      <c r="H38" s="205"/>
      <c r="I38" s="207">
        <v>972.75</v>
      </c>
    </row>
    <row r="39" spans="1:9" ht="51" x14ac:dyDescent="0.25">
      <c r="A39" s="157" t="s">
        <v>437</v>
      </c>
      <c r="B39" s="158">
        <v>90082</v>
      </c>
      <c r="C39" s="157" t="s">
        <v>161</v>
      </c>
      <c r="D39" s="157" t="s">
        <v>177</v>
      </c>
      <c r="E39" s="159" t="s">
        <v>166</v>
      </c>
      <c r="F39" s="160">
        <v>41.18</v>
      </c>
      <c r="G39" s="196">
        <v>9.75</v>
      </c>
      <c r="H39" s="196">
        <f>TRUNC(G39 * (1 + 22.88 / 100), 2)</f>
        <v>11.98</v>
      </c>
      <c r="I39" s="196">
        <f>TRUNC(F39 * H39, 2)</f>
        <v>493.33</v>
      </c>
    </row>
    <row r="40" spans="1:9" ht="25.5" x14ac:dyDescent="0.25">
      <c r="A40" s="157" t="s">
        <v>438</v>
      </c>
      <c r="B40" s="158">
        <v>93382</v>
      </c>
      <c r="C40" s="157" t="s">
        <v>161</v>
      </c>
      <c r="D40" s="157" t="s">
        <v>176</v>
      </c>
      <c r="E40" s="159" t="s">
        <v>166</v>
      </c>
      <c r="F40" s="160">
        <v>14.41</v>
      </c>
      <c r="G40" s="196">
        <v>27.08</v>
      </c>
      <c r="H40" s="196">
        <f>TRUNC(G40 * (1 + 22.88 / 100), 2)</f>
        <v>33.270000000000003</v>
      </c>
      <c r="I40" s="196">
        <f>TRUNC(F40 * H40, 2)</f>
        <v>479.42</v>
      </c>
    </row>
    <row r="41" spans="1:9" x14ac:dyDescent="0.25">
      <c r="A41" s="205" t="s">
        <v>439</v>
      </c>
      <c r="B41" s="205"/>
      <c r="C41" s="205"/>
      <c r="D41" s="205" t="s">
        <v>172</v>
      </c>
      <c r="E41" s="205"/>
      <c r="F41" s="208"/>
      <c r="G41" s="205"/>
      <c r="H41" s="205"/>
      <c r="I41" s="207">
        <v>6111.08</v>
      </c>
    </row>
    <row r="42" spans="1:9" ht="25.5" x14ac:dyDescent="0.25">
      <c r="A42" s="157" t="s">
        <v>440</v>
      </c>
      <c r="B42" s="158" t="s">
        <v>174</v>
      </c>
      <c r="C42" s="157" t="s">
        <v>152</v>
      </c>
      <c r="D42" s="157" t="s">
        <v>175</v>
      </c>
      <c r="E42" s="159" t="s">
        <v>166</v>
      </c>
      <c r="F42" s="160">
        <v>29.34</v>
      </c>
      <c r="G42" s="196">
        <v>54.75</v>
      </c>
      <c r="H42" s="196">
        <f>TRUNC(G42 * (1 + 22.88 / 100), 2)</f>
        <v>67.27</v>
      </c>
      <c r="I42" s="196">
        <f>TRUNC(F42 * H42, 2)</f>
        <v>1973.7</v>
      </c>
    </row>
    <row r="43" spans="1:9" ht="25.5" x14ac:dyDescent="0.25">
      <c r="A43" s="157" t="s">
        <v>441</v>
      </c>
      <c r="B43" s="158">
        <v>93382</v>
      </c>
      <c r="C43" s="157" t="s">
        <v>161</v>
      </c>
      <c r="D43" s="157" t="s">
        <v>176</v>
      </c>
      <c r="E43" s="159" t="s">
        <v>166</v>
      </c>
      <c r="F43" s="160">
        <v>35.590000000000003</v>
      </c>
      <c r="G43" s="196">
        <v>27.08</v>
      </c>
      <c r="H43" s="196">
        <f>TRUNC(G43 * (1 + 22.88 / 100), 2)</f>
        <v>33.270000000000003</v>
      </c>
      <c r="I43" s="196">
        <f>TRUNC(F43 * H43, 2)</f>
        <v>1184.07</v>
      </c>
    </row>
    <row r="44" spans="1:9" ht="25.5" x14ac:dyDescent="0.25">
      <c r="A44" s="157" t="s">
        <v>442</v>
      </c>
      <c r="B44" s="158" t="s">
        <v>178</v>
      </c>
      <c r="C44" s="157" t="s">
        <v>152</v>
      </c>
      <c r="D44" s="157" t="s">
        <v>179</v>
      </c>
      <c r="E44" s="159" t="s">
        <v>166</v>
      </c>
      <c r="F44" s="160">
        <v>6.25</v>
      </c>
      <c r="G44" s="196">
        <v>384.55</v>
      </c>
      <c r="H44" s="196">
        <f>TRUNC(G44 * (1 + 22.88 / 100), 2)</f>
        <v>472.53</v>
      </c>
      <c r="I44" s="196">
        <f>TRUNC(F44 * H44, 2)</f>
        <v>2953.31</v>
      </c>
    </row>
    <row r="45" spans="1:9" x14ac:dyDescent="0.25">
      <c r="A45" s="205" t="s">
        <v>443</v>
      </c>
      <c r="B45" s="205"/>
      <c r="C45" s="205"/>
      <c r="D45" s="205" t="s">
        <v>412</v>
      </c>
      <c r="E45" s="205"/>
      <c r="F45" s="208"/>
      <c r="G45" s="205"/>
      <c r="H45" s="205"/>
      <c r="I45" s="207">
        <v>493.89</v>
      </c>
    </row>
    <row r="46" spans="1:9" ht="25.5" x14ac:dyDescent="0.25">
      <c r="A46" s="157" t="s">
        <v>444</v>
      </c>
      <c r="B46" s="158" t="s">
        <v>174</v>
      </c>
      <c r="C46" s="157" t="s">
        <v>152</v>
      </c>
      <c r="D46" s="157" t="s">
        <v>175</v>
      </c>
      <c r="E46" s="159" t="s">
        <v>166</v>
      </c>
      <c r="F46" s="160">
        <v>5.25</v>
      </c>
      <c r="G46" s="196">
        <v>54.75</v>
      </c>
      <c r="H46" s="196">
        <f>TRUNC(G46 * (1 + 22.88 / 100), 2)</f>
        <v>67.27</v>
      </c>
      <c r="I46" s="196">
        <f>TRUNC(F46 * H46, 2)</f>
        <v>353.16</v>
      </c>
    </row>
    <row r="47" spans="1:9" ht="25.5" x14ac:dyDescent="0.25">
      <c r="A47" s="157" t="s">
        <v>445</v>
      </c>
      <c r="B47" s="158">
        <v>93382</v>
      </c>
      <c r="C47" s="157" t="s">
        <v>161</v>
      </c>
      <c r="D47" s="157" t="s">
        <v>176</v>
      </c>
      <c r="E47" s="159" t="s">
        <v>166</v>
      </c>
      <c r="F47" s="160">
        <v>4.2300000000000004</v>
      </c>
      <c r="G47" s="196">
        <v>27.08</v>
      </c>
      <c r="H47" s="196">
        <f>TRUNC(G47 * (1 + 22.88 / 100), 2)</f>
        <v>33.270000000000003</v>
      </c>
      <c r="I47" s="196">
        <f>TRUNC(F47 * H47, 2)</f>
        <v>140.72999999999999</v>
      </c>
    </row>
    <row r="48" spans="1:9" x14ac:dyDescent="0.25">
      <c r="A48" s="205">
        <v>4</v>
      </c>
      <c r="B48" s="205"/>
      <c r="C48" s="205"/>
      <c r="D48" s="205" t="s">
        <v>180</v>
      </c>
      <c r="E48" s="205"/>
      <c r="F48" s="208"/>
      <c r="G48" s="205"/>
      <c r="H48" s="205"/>
      <c r="I48" s="207">
        <v>2488.5300000000002</v>
      </c>
    </row>
    <row r="49" spans="1:9" x14ac:dyDescent="0.25">
      <c r="A49" s="205" t="s">
        <v>446</v>
      </c>
      <c r="B49" s="205"/>
      <c r="C49" s="205"/>
      <c r="D49" s="205" t="s">
        <v>160</v>
      </c>
      <c r="E49" s="205"/>
      <c r="F49" s="208"/>
      <c r="G49" s="205"/>
      <c r="H49" s="205"/>
      <c r="I49" s="207">
        <v>2388.7399999999998</v>
      </c>
    </row>
    <row r="50" spans="1:9" ht="25.5" x14ac:dyDescent="0.25">
      <c r="A50" s="157" t="s">
        <v>447</v>
      </c>
      <c r="B50" s="158" t="s">
        <v>181</v>
      </c>
      <c r="C50" s="157" t="s">
        <v>152</v>
      </c>
      <c r="D50" s="157" t="s">
        <v>182</v>
      </c>
      <c r="E50" s="159" t="s">
        <v>166</v>
      </c>
      <c r="F50" s="160">
        <v>0.38</v>
      </c>
      <c r="G50" s="196">
        <v>493.42</v>
      </c>
      <c r="H50" s="196">
        <f>TRUNC(G50 * (1 + 22.88 / 100), 2)</f>
        <v>606.30999999999995</v>
      </c>
      <c r="I50" s="196">
        <f>TRUNC(F50 * H50, 2)</f>
        <v>230.39</v>
      </c>
    </row>
    <row r="51" spans="1:9" ht="63.75" x14ac:dyDescent="0.25">
      <c r="A51" s="157" t="s">
        <v>448</v>
      </c>
      <c r="B51" s="158" t="s">
        <v>183</v>
      </c>
      <c r="C51" s="157" t="s">
        <v>152</v>
      </c>
      <c r="D51" s="157" t="s">
        <v>184</v>
      </c>
      <c r="E51" s="159" t="s">
        <v>166</v>
      </c>
      <c r="F51" s="160">
        <v>1.1000000000000001</v>
      </c>
      <c r="G51" s="196">
        <v>1596.8</v>
      </c>
      <c r="H51" s="196">
        <f>TRUNC(G51 * (1 + 22.88 / 100), 2)</f>
        <v>1962.14</v>
      </c>
      <c r="I51" s="196">
        <f>TRUNC(F51 * H51, 2)</f>
        <v>2158.35</v>
      </c>
    </row>
    <row r="52" spans="1:9" ht="25.5" x14ac:dyDescent="0.25">
      <c r="A52" s="205" t="s">
        <v>449</v>
      </c>
      <c r="B52" s="205"/>
      <c r="C52" s="205"/>
      <c r="D52" s="205" t="s">
        <v>185</v>
      </c>
      <c r="E52" s="205"/>
      <c r="F52" s="208"/>
      <c r="G52" s="205"/>
      <c r="H52" s="205"/>
      <c r="I52" s="207">
        <v>99.79</v>
      </c>
    </row>
    <row r="53" spans="1:9" ht="38.25" x14ac:dyDescent="0.25">
      <c r="A53" s="157" t="s">
        <v>450</v>
      </c>
      <c r="B53" s="158">
        <v>94971</v>
      </c>
      <c r="C53" s="157" t="s">
        <v>161</v>
      </c>
      <c r="D53" s="157" t="s">
        <v>187</v>
      </c>
      <c r="E53" s="159" t="s">
        <v>166</v>
      </c>
      <c r="F53" s="160">
        <v>0.08</v>
      </c>
      <c r="G53" s="196">
        <v>468.5</v>
      </c>
      <c r="H53" s="196">
        <f>TRUNC(G53 * (1 + 22.88 / 100), 2)</f>
        <v>575.69000000000005</v>
      </c>
      <c r="I53" s="196">
        <f>TRUNC(F53 * H53, 2)</f>
        <v>46.05</v>
      </c>
    </row>
    <row r="54" spans="1:9" ht="25.5" x14ac:dyDescent="0.25">
      <c r="A54" s="157" t="s">
        <v>451</v>
      </c>
      <c r="B54" s="158" t="s">
        <v>188</v>
      </c>
      <c r="C54" s="157" t="s">
        <v>152</v>
      </c>
      <c r="D54" s="157" t="s">
        <v>189</v>
      </c>
      <c r="E54" s="159" t="s">
        <v>166</v>
      </c>
      <c r="F54" s="160">
        <v>0.08</v>
      </c>
      <c r="G54" s="196">
        <v>39.81</v>
      </c>
      <c r="H54" s="196">
        <f>TRUNC(G54 * (1 + 22.88 / 100), 2)</f>
        <v>48.91</v>
      </c>
      <c r="I54" s="196">
        <f>TRUNC(F54 * H54, 2)</f>
        <v>3.91</v>
      </c>
    </row>
    <row r="55" spans="1:9" ht="25.5" x14ac:dyDescent="0.25">
      <c r="A55" s="157" t="s">
        <v>452</v>
      </c>
      <c r="B55" s="158">
        <v>96534</v>
      </c>
      <c r="C55" s="157" t="s">
        <v>161</v>
      </c>
      <c r="D55" s="157" t="s">
        <v>191</v>
      </c>
      <c r="E55" s="159" t="s">
        <v>159</v>
      </c>
      <c r="F55" s="160">
        <v>0.5</v>
      </c>
      <c r="G55" s="196">
        <v>81.11</v>
      </c>
      <c r="H55" s="196">
        <f>TRUNC(G55 * (1 + 22.88 / 100), 2)</f>
        <v>99.66</v>
      </c>
      <c r="I55" s="196">
        <f>TRUNC(F55 * H55, 2)</f>
        <v>49.83</v>
      </c>
    </row>
    <row r="56" spans="1:9" x14ac:dyDescent="0.25">
      <c r="A56" s="205">
        <v>5</v>
      </c>
      <c r="B56" s="205"/>
      <c r="C56" s="205"/>
      <c r="D56" s="205" t="s">
        <v>192</v>
      </c>
      <c r="E56" s="205"/>
      <c r="F56" s="208"/>
      <c r="G56" s="205"/>
      <c r="H56" s="205"/>
      <c r="I56" s="207">
        <v>36766.269999999997</v>
      </c>
    </row>
    <row r="57" spans="1:9" x14ac:dyDescent="0.25">
      <c r="A57" s="205" t="s">
        <v>453</v>
      </c>
      <c r="B57" s="205"/>
      <c r="C57" s="205"/>
      <c r="D57" s="205" t="s">
        <v>160</v>
      </c>
      <c r="E57" s="205"/>
      <c r="F57" s="208"/>
      <c r="G57" s="205"/>
      <c r="H57" s="205"/>
      <c r="I57" s="207">
        <v>7753.15</v>
      </c>
    </row>
    <row r="58" spans="1:9" ht="51" x14ac:dyDescent="0.25">
      <c r="A58" s="157" t="s">
        <v>454</v>
      </c>
      <c r="B58" s="158" t="s">
        <v>193</v>
      </c>
      <c r="C58" s="157" t="s">
        <v>152</v>
      </c>
      <c r="D58" s="157" t="s">
        <v>194</v>
      </c>
      <c r="E58" s="159" t="s">
        <v>166</v>
      </c>
      <c r="F58" s="160">
        <v>0.56000000000000005</v>
      </c>
      <c r="G58" s="196">
        <v>2528.44</v>
      </c>
      <c r="H58" s="196">
        <f>TRUNC(G58 * (1 + 22.88 / 100), 2)</f>
        <v>3106.94</v>
      </c>
      <c r="I58" s="196">
        <f>TRUNC(F58 * H58, 2)</f>
        <v>1739.88</v>
      </c>
    </row>
    <row r="59" spans="1:9" ht="63.75" x14ac:dyDescent="0.25">
      <c r="A59" s="157" t="s">
        <v>455</v>
      </c>
      <c r="B59" s="158" t="s">
        <v>195</v>
      </c>
      <c r="C59" s="157" t="s">
        <v>152</v>
      </c>
      <c r="D59" s="157" t="s">
        <v>196</v>
      </c>
      <c r="E59" s="159" t="s">
        <v>166</v>
      </c>
      <c r="F59" s="160">
        <v>0.62</v>
      </c>
      <c r="G59" s="196">
        <v>3218.47</v>
      </c>
      <c r="H59" s="196">
        <f>TRUNC(G59 * (1 + 22.88 / 100), 2)</f>
        <v>3954.85</v>
      </c>
      <c r="I59" s="196">
        <f>TRUNC(F59 * H59, 2)</f>
        <v>2452</v>
      </c>
    </row>
    <row r="60" spans="1:9" ht="63.75" x14ac:dyDescent="0.25">
      <c r="A60" s="157" t="s">
        <v>456</v>
      </c>
      <c r="B60" s="158" t="s">
        <v>197</v>
      </c>
      <c r="C60" s="157" t="s">
        <v>152</v>
      </c>
      <c r="D60" s="157" t="s">
        <v>198</v>
      </c>
      <c r="E60" s="159" t="s">
        <v>166</v>
      </c>
      <c r="F60" s="160">
        <v>0.33</v>
      </c>
      <c r="G60" s="196">
        <v>4001.94</v>
      </c>
      <c r="H60" s="196">
        <f>TRUNC(G60 * (1 + 22.88 / 100), 2)</f>
        <v>4917.58</v>
      </c>
      <c r="I60" s="196">
        <f>TRUNC(F60 * H60, 2)</f>
        <v>1622.8</v>
      </c>
    </row>
    <row r="61" spans="1:9" ht="63.75" x14ac:dyDescent="0.25">
      <c r="A61" s="157" t="s">
        <v>457</v>
      </c>
      <c r="B61" s="158" t="s">
        <v>199</v>
      </c>
      <c r="C61" s="157" t="s">
        <v>152</v>
      </c>
      <c r="D61" s="157" t="s">
        <v>200</v>
      </c>
      <c r="E61" s="159" t="s">
        <v>166</v>
      </c>
      <c r="F61" s="160">
        <v>0.6</v>
      </c>
      <c r="G61" s="196">
        <v>2629.23</v>
      </c>
      <c r="H61" s="196">
        <f>TRUNC(G61 * (1 + 22.88 / 100), 2)</f>
        <v>3230.79</v>
      </c>
      <c r="I61" s="196">
        <f>TRUNC(F61 * H61, 2)</f>
        <v>1938.47</v>
      </c>
    </row>
    <row r="62" spans="1:9" x14ac:dyDescent="0.25">
      <c r="A62" s="205" t="s">
        <v>458</v>
      </c>
      <c r="B62" s="205"/>
      <c r="C62" s="205"/>
      <c r="D62" s="205" t="s">
        <v>167</v>
      </c>
      <c r="E62" s="205"/>
      <c r="F62" s="208"/>
      <c r="G62" s="205"/>
      <c r="H62" s="205"/>
      <c r="I62" s="207">
        <v>29013.119999999999</v>
      </c>
    </row>
    <row r="63" spans="1:9" ht="63.75" x14ac:dyDescent="0.25">
      <c r="A63" s="157" t="s">
        <v>459</v>
      </c>
      <c r="B63" s="158" t="s">
        <v>201</v>
      </c>
      <c r="C63" s="157" t="s">
        <v>152</v>
      </c>
      <c r="D63" s="157" t="s">
        <v>202</v>
      </c>
      <c r="E63" s="159" t="s">
        <v>166</v>
      </c>
      <c r="F63" s="160">
        <v>8.16</v>
      </c>
      <c r="G63" s="196">
        <v>2893.5</v>
      </c>
      <c r="H63" s="196">
        <f>TRUNC(G63 * (1 + 22.88 / 100), 2)</f>
        <v>3555.53</v>
      </c>
      <c r="I63" s="196">
        <f>TRUNC(F63 * H63, 2)</f>
        <v>29013.119999999999</v>
      </c>
    </row>
    <row r="64" spans="1:9" x14ac:dyDescent="0.25">
      <c r="A64" s="205">
        <v>6</v>
      </c>
      <c r="B64" s="205"/>
      <c r="C64" s="205"/>
      <c r="D64" s="205" t="s">
        <v>203</v>
      </c>
      <c r="E64" s="205"/>
      <c r="F64" s="208"/>
      <c r="G64" s="205"/>
      <c r="H64" s="205"/>
      <c r="I64" s="207">
        <v>4830.3</v>
      </c>
    </row>
    <row r="65" spans="1:9" x14ac:dyDescent="0.25">
      <c r="A65" s="205" t="s">
        <v>460</v>
      </c>
      <c r="B65" s="205"/>
      <c r="C65" s="205"/>
      <c r="D65" s="205" t="s">
        <v>160</v>
      </c>
      <c r="E65" s="205"/>
      <c r="F65" s="208"/>
      <c r="G65" s="205"/>
      <c r="H65" s="205"/>
      <c r="I65" s="207">
        <v>2492.59</v>
      </c>
    </row>
    <row r="66" spans="1:9" ht="38.25" x14ac:dyDescent="0.25">
      <c r="A66" s="157" t="s">
        <v>461</v>
      </c>
      <c r="B66" s="158">
        <v>103356</v>
      </c>
      <c r="C66" s="157" t="s">
        <v>161</v>
      </c>
      <c r="D66" s="157" t="s">
        <v>709</v>
      </c>
      <c r="E66" s="159" t="s">
        <v>159</v>
      </c>
      <c r="F66" s="160">
        <v>26.17</v>
      </c>
      <c r="G66" s="196">
        <v>48.03</v>
      </c>
      <c r="H66" s="196">
        <f t="shared" ref="H66:H72" si="0">TRUNC(G66 * (1 + 22.88 / 100), 2)</f>
        <v>59.01</v>
      </c>
      <c r="I66" s="196">
        <f t="shared" ref="I66:I72" si="1">TRUNC(F66 * H66, 2)</f>
        <v>1544.29</v>
      </c>
    </row>
    <row r="67" spans="1:9" x14ac:dyDescent="0.25">
      <c r="A67" s="157" t="s">
        <v>462</v>
      </c>
      <c r="B67" s="158">
        <v>93184</v>
      </c>
      <c r="C67" s="157" t="s">
        <v>161</v>
      </c>
      <c r="D67" s="157" t="s">
        <v>204</v>
      </c>
      <c r="E67" s="159" t="s">
        <v>100</v>
      </c>
      <c r="F67" s="160">
        <v>1.4</v>
      </c>
      <c r="G67" s="196">
        <v>32.869999999999997</v>
      </c>
      <c r="H67" s="196">
        <f t="shared" si="0"/>
        <v>40.39</v>
      </c>
      <c r="I67" s="196">
        <f t="shared" si="1"/>
        <v>56.54</v>
      </c>
    </row>
    <row r="68" spans="1:9" x14ac:dyDescent="0.25">
      <c r="A68" s="157" t="s">
        <v>463</v>
      </c>
      <c r="B68" s="158">
        <v>93182</v>
      </c>
      <c r="C68" s="157" t="s">
        <v>161</v>
      </c>
      <c r="D68" s="157" t="s">
        <v>205</v>
      </c>
      <c r="E68" s="159" t="s">
        <v>100</v>
      </c>
      <c r="F68" s="160">
        <v>1.4</v>
      </c>
      <c r="G68" s="196">
        <v>44.35</v>
      </c>
      <c r="H68" s="196">
        <f t="shared" si="0"/>
        <v>54.49</v>
      </c>
      <c r="I68" s="196">
        <f t="shared" si="1"/>
        <v>76.28</v>
      </c>
    </row>
    <row r="69" spans="1:9" ht="25.5" x14ac:dyDescent="0.25">
      <c r="A69" s="157" t="s">
        <v>464</v>
      </c>
      <c r="B69" s="158">
        <v>93183</v>
      </c>
      <c r="C69" s="157" t="s">
        <v>161</v>
      </c>
      <c r="D69" s="157" t="s">
        <v>206</v>
      </c>
      <c r="E69" s="159" t="s">
        <v>100</v>
      </c>
      <c r="F69" s="160">
        <v>2.4</v>
      </c>
      <c r="G69" s="196">
        <v>56.71</v>
      </c>
      <c r="H69" s="196">
        <f t="shared" si="0"/>
        <v>69.680000000000007</v>
      </c>
      <c r="I69" s="196">
        <f t="shared" si="1"/>
        <v>167.23</v>
      </c>
    </row>
    <row r="70" spans="1:9" ht="25.5" x14ac:dyDescent="0.25">
      <c r="A70" s="157" t="s">
        <v>465</v>
      </c>
      <c r="B70" s="158">
        <v>93194</v>
      </c>
      <c r="C70" s="157" t="s">
        <v>161</v>
      </c>
      <c r="D70" s="157" t="s">
        <v>207</v>
      </c>
      <c r="E70" s="159" t="s">
        <v>100</v>
      </c>
      <c r="F70" s="160">
        <v>1.8</v>
      </c>
      <c r="G70" s="196">
        <v>43.47</v>
      </c>
      <c r="H70" s="196">
        <f t="shared" si="0"/>
        <v>53.41</v>
      </c>
      <c r="I70" s="196">
        <f t="shared" si="1"/>
        <v>96.13</v>
      </c>
    </row>
    <row r="71" spans="1:9" ht="25.5" x14ac:dyDescent="0.25">
      <c r="A71" s="157" t="s">
        <v>466</v>
      </c>
      <c r="B71" s="158">
        <v>93195</v>
      </c>
      <c r="C71" s="157" t="s">
        <v>161</v>
      </c>
      <c r="D71" s="157" t="s">
        <v>208</v>
      </c>
      <c r="E71" s="159" t="s">
        <v>100</v>
      </c>
      <c r="F71" s="160">
        <v>2.8</v>
      </c>
      <c r="G71" s="196">
        <v>52.84</v>
      </c>
      <c r="H71" s="196">
        <f t="shared" si="0"/>
        <v>64.92</v>
      </c>
      <c r="I71" s="196">
        <f t="shared" si="1"/>
        <v>181.77</v>
      </c>
    </row>
    <row r="72" spans="1:9" ht="38.25" x14ac:dyDescent="0.25">
      <c r="A72" s="157" t="s">
        <v>467</v>
      </c>
      <c r="B72" s="158">
        <v>101161</v>
      </c>
      <c r="C72" s="157" t="s">
        <v>161</v>
      </c>
      <c r="D72" s="157" t="s">
        <v>209</v>
      </c>
      <c r="E72" s="159" t="s">
        <v>159</v>
      </c>
      <c r="F72" s="160">
        <v>1.5</v>
      </c>
      <c r="G72" s="196">
        <v>200.93</v>
      </c>
      <c r="H72" s="196">
        <f t="shared" si="0"/>
        <v>246.9</v>
      </c>
      <c r="I72" s="196">
        <f t="shared" si="1"/>
        <v>370.35</v>
      </c>
    </row>
    <row r="73" spans="1:9" x14ac:dyDescent="0.25">
      <c r="A73" s="205" t="s">
        <v>468</v>
      </c>
      <c r="B73" s="205"/>
      <c r="C73" s="205"/>
      <c r="D73" s="205" t="s">
        <v>412</v>
      </c>
      <c r="E73" s="205"/>
      <c r="F73" s="208"/>
      <c r="G73" s="205"/>
      <c r="H73" s="205"/>
      <c r="I73" s="207">
        <v>2337.71</v>
      </c>
    </row>
    <row r="74" spans="1:9" ht="38.25" x14ac:dyDescent="0.25">
      <c r="A74" s="157" t="s">
        <v>469</v>
      </c>
      <c r="B74" s="158">
        <v>103326</v>
      </c>
      <c r="C74" s="157" t="s">
        <v>161</v>
      </c>
      <c r="D74" s="157" t="s">
        <v>710</v>
      </c>
      <c r="E74" s="159" t="s">
        <v>159</v>
      </c>
      <c r="F74" s="160">
        <v>23.63</v>
      </c>
      <c r="G74" s="196">
        <v>80.510000000000005</v>
      </c>
      <c r="H74" s="196">
        <f>TRUNC(G74 * (1 + 22.88 / 100), 2)</f>
        <v>98.93</v>
      </c>
      <c r="I74" s="196">
        <f>TRUNC(F74 * H74, 2)</f>
        <v>2337.71</v>
      </c>
    </row>
    <row r="75" spans="1:9" x14ac:dyDescent="0.25">
      <c r="A75" s="205">
        <v>7</v>
      </c>
      <c r="B75" s="205"/>
      <c r="C75" s="205"/>
      <c r="D75" s="205" t="s">
        <v>210</v>
      </c>
      <c r="E75" s="205"/>
      <c r="F75" s="208"/>
      <c r="G75" s="205"/>
      <c r="H75" s="205"/>
      <c r="I75" s="207">
        <v>2399.2399999999998</v>
      </c>
    </row>
    <row r="76" spans="1:9" x14ac:dyDescent="0.25">
      <c r="A76" s="205" t="s">
        <v>470</v>
      </c>
      <c r="B76" s="205"/>
      <c r="C76" s="205"/>
      <c r="D76" s="205" t="s">
        <v>160</v>
      </c>
      <c r="E76" s="205"/>
      <c r="F76" s="208"/>
      <c r="G76" s="205"/>
      <c r="H76" s="205"/>
      <c r="I76" s="207">
        <v>2399.2399999999998</v>
      </c>
    </row>
    <row r="77" spans="1:9" ht="89.25" x14ac:dyDescent="0.25">
      <c r="A77" s="157" t="s">
        <v>471</v>
      </c>
      <c r="B77" s="158" t="s">
        <v>211</v>
      </c>
      <c r="C77" s="157" t="s">
        <v>152</v>
      </c>
      <c r="D77" s="157" t="s">
        <v>212</v>
      </c>
      <c r="E77" s="159" t="s">
        <v>159</v>
      </c>
      <c r="F77" s="160">
        <v>2.02</v>
      </c>
      <c r="G77" s="196">
        <v>733.43</v>
      </c>
      <c r="H77" s="196">
        <f>TRUNC(G77 * (1 + 22.88 / 100), 2)</f>
        <v>901.23</v>
      </c>
      <c r="I77" s="196">
        <f>TRUNC(F77 * H77, 2)</f>
        <v>1820.48</v>
      </c>
    </row>
    <row r="78" spans="1:9" ht="38.25" x14ac:dyDescent="0.25">
      <c r="A78" s="157" t="s">
        <v>472</v>
      </c>
      <c r="B78" s="158">
        <v>91338</v>
      </c>
      <c r="C78" s="157" t="s">
        <v>161</v>
      </c>
      <c r="D78" s="157" t="s">
        <v>213</v>
      </c>
      <c r="E78" s="159" t="s">
        <v>159</v>
      </c>
      <c r="F78" s="160">
        <v>0.42</v>
      </c>
      <c r="G78" s="196">
        <v>1121.43</v>
      </c>
      <c r="H78" s="196">
        <f>TRUNC(G78 * (1 + 22.88 / 100), 2)</f>
        <v>1378.01</v>
      </c>
      <c r="I78" s="196">
        <f>TRUNC(F78 * H78, 2)</f>
        <v>578.76</v>
      </c>
    </row>
    <row r="79" spans="1:9" x14ac:dyDescent="0.25">
      <c r="A79" s="205">
        <v>8</v>
      </c>
      <c r="B79" s="205"/>
      <c r="C79" s="205"/>
      <c r="D79" s="205" t="s">
        <v>214</v>
      </c>
      <c r="E79" s="205"/>
      <c r="F79" s="208"/>
      <c r="G79" s="205"/>
      <c r="H79" s="205"/>
      <c r="I79" s="207">
        <v>10265.65</v>
      </c>
    </row>
    <row r="80" spans="1:9" x14ac:dyDescent="0.25">
      <c r="A80" s="205" t="s">
        <v>473</v>
      </c>
      <c r="B80" s="205"/>
      <c r="C80" s="205"/>
      <c r="D80" s="205" t="s">
        <v>168</v>
      </c>
      <c r="E80" s="205"/>
      <c r="F80" s="208"/>
      <c r="G80" s="205"/>
      <c r="H80" s="205"/>
      <c r="I80" s="207">
        <v>10265.65</v>
      </c>
    </row>
    <row r="81" spans="1:9" ht="25.5" x14ac:dyDescent="0.25">
      <c r="A81" s="157" t="s">
        <v>474</v>
      </c>
      <c r="B81" s="158">
        <v>96113</v>
      </c>
      <c r="C81" s="157" t="s">
        <v>161</v>
      </c>
      <c r="D81" s="157" t="s">
        <v>215</v>
      </c>
      <c r="E81" s="159" t="s">
        <v>159</v>
      </c>
      <c r="F81" s="160">
        <v>239.46</v>
      </c>
      <c r="G81" s="196">
        <v>34.89</v>
      </c>
      <c r="H81" s="196">
        <f>TRUNC(G81 * (1 + 22.88 / 100), 2)</f>
        <v>42.87</v>
      </c>
      <c r="I81" s="196">
        <f>TRUNC(F81 * H81, 2)</f>
        <v>10265.65</v>
      </c>
    </row>
    <row r="82" spans="1:9" x14ac:dyDescent="0.25">
      <c r="A82" s="205">
        <v>9</v>
      </c>
      <c r="B82" s="205"/>
      <c r="C82" s="205"/>
      <c r="D82" s="205" t="s">
        <v>216</v>
      </c>
      <c r="E82" s="205"/>
      <c r="F82" s="208"/>
      <c r="G82" s="205"/>
      <c r="H82" s="205"/>
      <c r="I82" s="207">
        <v>4928.37</v>
      </c>
    </row>
    <row r="83" spans="1:9" x14ac:dyDescent="0.25">
      <c r="A83" s="205" t="s">
        <v>475</v>
      </c>
      <c r="B83" s="205"/>
      <c r="C83" s="205"/>
      <c r="D83" s="205" t="s">
        <v>217</v>
      </c>
      <c r="E83" s="205"/>
      <c r="F83" s="208"/>
      <c r="G83" s="205"/>
      <c r="H83" s="205"/>
      <c r="I83" s="207">
        <v>1889.99</v>
      </c>
    </row>
    <row r="84" spans="1:9" ht="38.25" x14ac:dyDescent="0.25">
      <c r="A84" s="157" t="s">
        <v>476</v>
      </c>
      <c r="B84" s="158">
        <v>87620</v>
      </c>
      <c r="C84" s="157" t="s">
        <v>161</v>
      </c>
      <c r="D84" s="157" t="s">
        <v>218</v>
      </c>
      <c r="E84" s="159" t="s">
        <v>159</v>
      </c>
      <c r="F84" s="160">
        <v>9.41</v>
      </c>
      <c r="G84" s="196">
        <v>28.93</v>
      </c>
      <c r="H84" s="196">
        <f>TRUNC(G84 * (1 + 22.88 / 100), 2)</f>
        <v>35.54</v>
      </c>
      <c r="I84" s="196">
        <f>TRUNC(F84 * H84, 2)</f>
        <v>334.43</v>
      </c>
    </row>
    <row r="85" spans="1:9" ht="25.5" x14ac:dyDescent="0.25">
      <c r="A85" s="157" t="s">
        <v>477</v>
      </c>
      <c r="B85" s="158">
        <v>98546</v>
      </c>
      <c r="C85" s="157" t="s">
        <v>161</v>
      </c>
      <c r="D85" s="157" t="s">
        <v>219</v>
      </c>
      <c r="E85" s="159" t="s">
        <v>159</v>
      </c>
      <c r="F85" s="160">
        <v>9.41</v>
      </c>
      <c r="G85" s="196">
        <v>102.33</v>
      </c>
      <c r="H85" s="196">
        <f>TRUNC(G85 * (1 + 22.88 / 100), 2)</f>
        <v>125.74</v>
      </c>
      <c r="I85" s="196">
        <f>TRUNC(F85 * H85, 2)</f>
        <v>1183.21</v>
      </c>
    </row>
    <row r="86" spans="1:9" ht="25.5" x14ac:dyDescent="0.25">
      <c r="A86" s="157" t="s">
        <v>478</v>
      </c>
      <c r="B86" s="158">
        <v>98563</v>
      </c>
      <c r="C86" s="157" t="s">
        <v>161</v>
      </c>
      <c r="D86" s="157" t="s">
        <v>220</v>
      </c>
      <c r="E86" s="159" t="s">
        <v>159</v>
      </c>
      <c r="F86" s="160">
        <v>9.41</v>
      </c>
      <c r="G86" s="196">
        <v>32.21</v>
      </c>
      <c r="H86" s="196">
        <f>TRUNC(G86 * (1 + 22.88 / 100), 2)</f>
        <v>39.57</v>
      </c>
      <c r="I86" s="196">
        <f>TRUNC(F86 * H86, 2)</f>
        <v>372.35</v>
      </c>
    </row>
    <row r="87" spans="1:9" x14ac:dyDescent="0.25">
      <c r="A87" s="205" t="s">
        <v>479</v>
      </c>
      <c r="B87" s="205"/>
      <c r="C87" s="205"/>
      <c r="D87" s="205" t="s">
        <v>167</v>
      </c>
      <c r="E87" s="205"/>
      <c r="F87" s="208"/>
      <c r="G87" s="205"/>
      <c r="H87" s="205"/>
      <c r="I87" s="207">
        <v>3038.38</v>
      </c>
    </row>
    <row r="88" spans="1:9" ht="25.5" x14ac:dyDescent="0.25">
      <c r="A88" s="157" t="s">
        <v>480</v>
      </c>
      <c r="B88" s="158">
        <v>98561</v>
      </c>
      <c r="C88" s="157" t="s">
        <v>161</v>
      </c>
      <c r="D88" s="157" t="s">
        <v>221</v>
      </c>
      <c r="E88" s="159" t="s">
        <v>159</v>
      </c>
      <c r="F88" s="160">
        <v>27.72</v>
      </c>
      <c r="G88" s="196">
        <v>39.869999999999997</v>
      </c>
      <c r="H88" s="196">
        <f>TRUNC(G88 * (1 + 22.88 / 100), 2)</f>
        <v>48.99</v>
      </c>
      <c r="I88" s="196">
        <f>TRUNC(F88 * H88, 2)</f>
        <v>1358</v>
      </c>
    </row>
    <row r="89" spans="1:9" ht="25.5" x14ac:dyDescent="0.25">
      <c r="A89" s="157" t="s">
        <v>481</v>
      </c>
      <c r="B89" s="158">
        <v>98560</v>
      </c>
      <c r="C89" s="157" t="s">
        <v>161</v>
      </c>
      <c r="D89" s="157" t="s">
        <v>222</v>
      </c>
      <c r="E89" s="159" t="s">
        <v>159</v>
      </c>
      <c r="F89" s="160">
        <v>30.72</v>
      </c>
      <c r="G89" s="196">
        <v>44.52</v>
      </c>
      <c r="H89" s="196">
        <f>TRUNC(G89 * (1 + 22.88 / 100), 2)</f>
        <v>54.7</v>
      </c>
      <c r="I89" s="196">
        <f>TRUNC(F89 * H89, 2)</f>
        <v>1680.38</v>
      </c>
    </row>
    <row r="90" spans="1:9" x14ac:dyDescent="0.25">
      <c r="A90" s="205">
        <v>10</v>
      </c>
      <c r="B90" s="205"/>
      <c r="C90" s="205"/>
      <c r="D90" s="205" t="s">
        <v>223</v>
      </c>
      <c r="E90" s="205"/>
      <c r="F90" s="208"/>
      <c r="G90" s="205"/>
      <c r="H90" s="205"/>
      <c r="I90" s="207">
        <v>44018.26</v>
      </c>
    </row>
    <row r="91" spans="1:9" x14ac:dyDescent="0.25">
      <c r="A91" s="205" t="s">
        <v>482</v>
      </c>
      <c r="B91" s="205"/>
      <c r="C91" s="205"/>
      <c r="D91" s="205" t="s">
        <v>160</v>
      </c>
      <c r="E91" s="205"/>
      <c r="F91" s="208"/>
      <c r="G91" s="205"/>
      <c r="H91" s="205"/>
      <c r="I91" s="207">
        <v>5669.96</v>
      </c>
    </row>
    <row r="92" spans="1:9" ht="38.25" x14ac:dyDescent="0.25">
      <c r="A92" s="157" t="s">
        <v>483</v>
      </c>
      <c r="B92" s="158">
        <v>87879</v>
      </c>
      <c r="C92" s="157" t="s">
        <v>161</v>
      </c>
      <c r="D92" s="157" t="s">
        <v>225</v>
      </c>
      <c r="E92" s="159" t="s">
        <v>159</v>
      </c>
      <c r="F92" s="160">
        <v>51.42</v>
      </c>
      <c r="G92" s="196">
        <v>3.83</v>
      </c>
      <c r="H92" s="196">
        <f>TRUNC(G92 * (1 + 22.88 / 100), 2)</f>
        <v>4.7</v>
      </c>
      <c r="I92" s="196">
        <f>TRUNC(F92 * H92, 2)</f>
        <v>241.67</v>
      </c>
    </row>
    <row r="93" spans="1:9" ht="51" x14ac:dyDescent="0.25">
      <c r="A93" s="157" t="s">
        <v>484</v>
      </c>
      <c r="B93" s="158">
        <v>87529</v>
      </c>
      <c r="C93" s="157" t="s">
        <v>161</v>
      </c>
      <c r="D93" s="157" t="s">
        <v>227</v>
      </c>
      <c r="E93" s="159" t="s">
        <v>159</v>
      </c>
      <c r="F93" s="160">
        <v>23.34</v>
      </c>
      <c r="G93" s="196">
        <v>32.880000000000003</v>
      </c>
      <c r="H93" s="196">
        <f>TRUNC(G93 * (1 + 22.88 / 100), 2)</f>
        <v>40.4</v>
      </c>
      <c r="I93" s="196">
        <f>TRUNC(F93 * H93, 2)</f>
        <v>942.93</v>
      </c>
    </row>
    <row r="94" spans="1:9" ht="38.25" x14ac:dyDescent="0.25">
      <c r="A94" s="157" t="s">
        <v>485</v>
      </c>
      <c r="B94" s="158">
        <v>87775</v>
      </c>
      <c r="C94" s="157" t="s">
        <v>161</v>
      </c>
      <c r="D94" s="157" t="s">
        <v>228</v>
      </c>
      <c r="E94" s="159" t="s">
        <v>159</v>
      </c>
      <c r="F94" s="160">
        <v>19.46</v>
      </c>
      <c r="G94" s="196">
        <v>46.17</v>
      </c>
      <c r="H94" s="196">
        <f>TRUNC(G94 * (1 + 22.88 / 100), 2)</f>
        <v>56.73</v>
      </c>
      <c r="I94" s="196">
        <f>TRUNC(F94 * H94, 2)</f>
        <v>1103.96</v>
      </c>
    </row>
    <row r="95" spans="1:9" ht="51" x14ac:dyDescent="0.25">
      <c r="A95" s="157" t="s">
        <v>486</v>
      </c>
      <c r="B95" s="158">
        <v>87792</v>
      </c>
      <c r="C95" s="157" t="s">
        <v>161</v>
      </c>
      <c r="D95" s="157" t="s">
        <v>229</v>
      </c>
      <c r="E95" s="159" t="s">
        <v>159</v>
      </c>
      <c r="F95" s="160">
        <v>9.9499999999999993</v>
      </c>
      <c r="G95" s="196">
        <v>34.31</v>
      </c>
      <c r="H95" s="196">
        <f>TRUNC(G95 * (1 + 22.88 / 100), 2)</f>
        <v>42.16</v>
      </c>
      <c r="I95" s="196">
        <f>TRUNC(F95 * H95, 2)</f>
        <v>419.49</v>
      </c>
    </row>
    <row r="96" spans="1:9" ht="51" x14ac:dyDescent="0.25">
      <c r="A96" s="157" t="s">
        <v>487</v>
      </c>
      <c r="B96" s="158" t="s">
        <v>230</v>
      </c>
      <c r="C96" s="157" t="s">
        <v>152</v>
      </c>
      <c r="D96" s="157" t="s">
        <v>231</v>
      </c>
      <c r="E96" s="159" t="s">
        <v>159</v>
      </c>
      <c r="F96" s="160">
        <v>25.05</v>
      </c>
      <c r="G96" s="196">
        <v>96.23</v>
      </c>
      <c r="H96" s="196">
        <f>TRUNC(G96 * (1 + 22.88 / 100), 2)</f>
        <v>118.24</v>
      </c>
      <c r="I96" s="196">
        <f>TRUNC(F96 * H96, 2)</f>
        <v>2961.91</v>
      </c>
    </row>
    <row r="97" spans="1:9" x14ac:dyDescent="0.25">
      <c r="A97" s="205" t="s">
        <v>488</v>
      </c>
      <c r="B97" s="205"/>
      <c r="C97" s="205"/>
      <c r="D97" s="205" t="s">
        <v>168</v>
      </c>
      <c r="E97" s="205"/>
      <c r="F97" s="208"/>
      <c r="G97" s="205"/>
      <c r="H97" s="205"/>
      <c r="I97" s="207">
        <v>37856.269999999997</v>
      </c>
    </row>
    <row r="98" spans="1:9" ht="51" x14ac:dyDescent="0.25">
      <c r="A98" s="157" t="s">
        <v>489</v>
      </c>
      <c r="B98" s="158" t="s">
        <v>232</v>
      </c>
      <c r="C98" s="157" t="s">
        <v>152</v>
      </c>
      <c r="D98" s="157" t="s">
        <v>233</v>
      </c>
      <c r="E98" s="159" t="s">
        <v>159</v>
      </c>
      <c r="F98" s="160">
        <v>138.51</v>
      </c>
      <c r="G98" s="196">
        <v>196.37</v>
      </c>
      <c r="H98" s="196">
        <f>TRUNC(G98 * (1 + 22.88 / 100), 2)</f>
        <v>241.29</v>
      </c>
      <c r="I98" s="196">
        <f>TRUNC(F98 * H98, 2)</f>
        <v>33421.07</v>
      </c>
    </row>
    <row r="99" spans="1:9" ht="51" x14ac:dyDescent="0.25">
      <c r="A99" s="157" t="s">
        <v>674</v>
      </c>
      <c r="B99" s="158" t="s">
        <v>410</v>
      </c>
      <c r="C99" s="157" t="s">
        <v>152</v>
      </c>
      <c r="D99" s="157" t="s">
        <v>411</v>
      </c>
      <c r="E99" s="159" t="s">
        <v>159</v>
      </c>
      <c r="F99" s="160">
        <v>420</v>
      </c>
      <c r="G99" s="196">
        <v>8.6</v>
      </c>
      <c r="H99" s="196">
        <f>TRUNC(G99 * (1 + 22.88 / 100), 2)</f>
        <v>10.56</v>
      </c>
      <c r="I99" s="196">
        <f>TRUNC(F99 * H99, 2)</f>
        <v>4435.2</v>
      </c>
    </row>
    <row r="100" spans="1:9" x14ac:dyDescent="0.25">
      <c r="A100" s="205" t="s">
        <v>490</v>
      </c>
      <c r="B100" s="205"/>
      <c r="C100" s="205"/>
      <c r="D100" s="205" t="s">
        <v>412</v>
      </c>
      <c r="E100" s="205"/>
      <c r="F100" s="208"/>
      <c r="G100" s="205"/>
      <c r="H100" s="205"/>
      <c r="I100" s="207">
        <v>492.03</v>
      </c>
    </row>
    <row r="101" spans="1:9" ht="38.25" x14ac:dyDescent="0.25">
      <c r="A101" s="157" t="s">
        <v>491</v>
      </c>
      <c r="B101" s="158">
        <v>87879</v>
      </c>
      <c r="C101" s="157" t="s">
        <v>161</v>
      </c>
      <c r="D101" s="157" t="s">
        <v>225</v>
      </c>
      <c r="E101" s="159" t="s">
        <v>159</v>
      </c>
      <c r="F101" s="160">
        <v>10.5</v>
      </c>
      <c r="G101" s="196">
        <v>3.83</v>
      </c>
      <c r="H101" s="196">
        <f>TRUNC(G101 * (1 + 22.88 / 100), 2)</f>
        <v>4.7</v>
      </c>
      <c r="I101" s="196">
        <f>TRUNC(F101 * H101, 2)</f>
        <v>49.35</v>
      </c>
    </row>
    <row r="102" spans="1:9" ht="51" x14ac:dyDescent="0.25">
      <c r="A102" s="157" t="s">
        <v>492</v>
      </c>
      <c r="B102" s="158">
        <v>87792</v>
      </c>
      <c r="C102" s="157" t="s">
        <v>161</v>
      </c>
      <c r="D102" s="157" t="s">
        <v>229</v>
      </c>
      <c r="E102" s="159" t="s">
        <v>159</v>
      </c>
      <c r="F102" s="160">
        <v>10.5</v>
      </c>
      <c r="G102" s="196">
        <v>34.31</v>
      </c>
      <c r="H102" s="196">
        <f>TRUNC(G102 * (1 + 22.88 / 100), 2)</f>
        <v>42.16</v>
      </c>
      <c r="I102" s="196">
        <f>TRUNC(F102 * H102, 2)</f>
        <v>442.68</v>
      </c>
    </row>
    <row r="103" spans="1:9" x14ac:dyDescent="0.25">
      <c r="A103" s="205">
        <v>11</v>
      </c>
      <c r="B103" s="205"/>
      <c r="C103" s="205"/>
      <c r="D103" s="205" t="s">
        <v>234</v>
      </c>
      <c r="E103" s="205"/>
      <c r="F103" s="208"/>
      <c r="G103" s="205"/>
      <c r="H103" s="205"/>
      <c r="I103" s="207">
        <v>17515.2</v>
      </c>
    </row>
    <row r="104" spans="1:9" x14ac:dyDescent="0.25">
      <c r="A104" s="205" t="s">
        <v>493</v>
      </c>
      <c r="B104" s="205"/>
      <c r="C104" s="205"/>
      <c r="D104" s="205" t="s">
        <v>160</v>
      </c>
      <c r="E104" s="205"/>
      <c r="F104" s="208"/>
      <c r="G104" s="205"/>
      <c r="H104" s="205"/>
      <c r="I104" s="207">
        <v>1078.7</v>
      </c>
    </row>
    <row r="105" spans="1:9" ht="25.5" x14ac:dyDescent="0.25">
      <c r="A105" s="157" t="s">
        <v>494</v>
      </c>
      <c r="B105" s="158">
        <v>88495</v>
      </c>
      <c r="C105" s="157" t="s">
        <v>161</v>
      </c>
      <c r="D105" s="157" t="s">
        <v>235</v>
      </c>
      <c r="E105" s="159" t="s">
        <v>159</v>
      </c>
      <c r="F105" s="160">
        <v>25.5</v>
      </c>
      <c r="G105" s="196">
        <v>9.66</v>
      </c>
      <c r="H105" s="196">
        <f t="shared" ref="H105:H111" si="2">TRUNC(G105 * (1 + 22.88 / 100), 2)</f>
        <v>11.87</v>
      </c>
      <c r="I105" s="196">
        <f t="shared" ref="I105:I111" si="3">TRUNC(F105 * H105, 2)</f>
        <v>302.68</v>
      </c>
    </row>
    <row r="106" spans="1:9" ht="25.5" x14ac:dyDescent="0.25">
      <c r="A106" s="157" t="s">
        <v>495</v>
      </c>
      <c r="B106" s="158">
        <v>88485</v>
      </c>
      <c r="C106" s="157" t="s">
        <v>161</v>
      </c>
      <c r="D106" s="157" t="s">
        <v>236</v>
      </c>
      <c r="E106" s="159" t="s">
        <v>159</v>
      </c>
      <c r="F106" s="160">
        <v>25.5</v>
      </c>
      <c r="G106" s="196">
        <v>3.68</v>
      </c>
      <c r="H106" s="196">
        <f t="shared" si="2"/>
        <v>4.5199999999999996</v>
      </c>
      <c r="I106" s="196">
        <f t="shared" si="3"/>
        <v>115.26</v>
      </c>
    </row>
    <row r="107" spans="1:9" ht="25.5" x14ac:dyDescent="0.25">
      <c r="A107" s="157" t="s">
        <v>496</v>
      </c>
      <c r="B107" s="158">
        <v>88489</v>
      </c>
      <c r="C107" s="157" t="s">
        <v>161</v>
      </c>
      <c r="D107" s="157" t="s">
        <v>237</v>
      </c>
      <c r="E107" s="159" t="s">
        <v>159</v>
      </c>
      <c r="F107" s="160">
        <v>25.5</v>
      </c>
      <c r="G107" s="196">
        <v>9.2100000000000009</v>
      </c>
      <c r="H107" s="196">
        <f t="shared" si="2"/>
        <v>11.31</v>
      </c>
      <c r="I107" s="196">
        <f t="shared" si="3"/>
        <v>288.39999999999998</v>
      </c>
    </row>
    <row r="108" spans="1:9" ht="25.5" x14ac:dyDescent="0.25">
      <c r="A108" s="157" t="s">
        <v>497</v>
      </c>
      <c r="B108" s="158">
        <v>88494</v>
      </c>
      <c r="C108" s="157" t="s">
        <v>161</v>
      </c>
      <c r="D108" s="157" t="s">
        <v>238</v>
      </c>
      <c r="E108" s="159" t="s">
        <v>159</v>
      </c>
      <c r="F108" s="160">
        <v>8.2799999999999994</v>
      </c>
      <c r="G108" s="196">
        <v>17.52</v>
      </c>
      <c r="H108" s="196">
        <f t="shared" si="2"/>
        <v>21.52</v>
      </c>
      <c r="I108" s="196">
        <f t="shared" si="3"/>
        <v>178.18</v>
      </c>
    </row>
    <row r="109" spans="1:9" ht="25.5" x14ac:dyDescent="0.25">
      <c r="A109" s="157" t="s">
        <v>498</v>
      </c>
      <c r="B109" s="158">
        <v>88484</v>
      </c>
      <c r="C109" s="157" t="s">
        <v>161</v>
      </c>
      <c r="D109" s="157" t="s">
        <v>239</v>
      </c>
      <c r="E109" s="159" t="s">
        <v>159</v>
      </c>
      <c r="F109" s="160">
        <v>8.2799999999999994</v>
      </c>
      <c r="G109" s="196">
        <v>4.47</v>
      </c>
      <c r="H109" s="196">
        <f t="shared" si="2"/>
        <v>5.49</v>
      </c>
      <c r="I109" s="196">
        <f t="shared" si="3"/>
        <v>45.45</v>
      </c>
    </row>
    <row r="110" spans="1:9" ht="25.5" x14ac:dyDescent="0.25">
      <c r="A110" s="157" t="s">
        <v>499</v>
      </c>
      <c r="B110" s="158">
        <v>88488</v>
      </c>
      <c r="C110" s="157" t="s">
        <v>161</v>
      </c>
      <c r="D110" s="157" t="s">
        <v>240</v>
      </c>
      <c r="E110" s="159" t="s">
        <v>159</v>
      </c>
      <c r="F110" s="160">
        <v>8.2799999999999994</v>
      </c>
      <c r="G110" s="196">
        <v>11.15</v>
      </c>
      <c r="H110" s="196">
        <f t="shared" si="2"/>
        <v>13.7</v>
      </c>
      <c r="I110" s="196">
        <f t="shared" si="3"/>
        <v>113.43</v>
      </c>
    </row>
    <row r="111" spans="1:9" ht="38.25" x14ac:dyDescent="0.25">
      <c r="A111" s="157" t="s">
        <v>500</v>
      </c>
      <c r="B111" s="158" t="s">
        <v>241</v>
      </c>
      <c r="C111" s="157" t="s">
        <v>152</v>
      </c>
      <c r="D111" s="157" t="s">
        <v>242</v>
      </c>
      <c r="E111" s="159" t="s">
        <v>114</v>
      </c>
      <c r="F111" s="160">
        <v>10</v>
      </c>
      <c r="G111" s="196">
        <v>2.88</v>
      </c>
      <c r="H111" s="196">
        <f t="shared" si="2"/>
        <v>3.53</v>
      </c>
      <c r="I111" s="196">
        <f t="shared" si="3"/>
        <v>35.299999999999997</v>
      </c>
    </row>
    <row r="112" spans="1:9" ht="25.5" x14ac:dyDescent="0.25">
      <c r="A112" s="205" t="s">
        <v>501</v>
      </c>
      <c r="B112" s="205"/>
      <c r="C112" s="205"/>
      <c r="D112" s="205" t="s">
        <v>243</v>
      </c>
      <c r="E112" s="205"/>
      <c r="F112" s="208"/>
      <c r="G112" s="205"/>
      <c r="H112" s="205"/>
      <c r="I112" s="207">
        <v>16436.5</v>
      </c>
    </row>
    <row r="113" spans="1:9" ht="63.75" x14ac:dyDescent="0.25">
      <c r="A113" s="157" t="s">
        <v>502</v>
      </c>
      <c r="B113" s="158" t="s">
        <v>244</v>
      </c>
      <c r="C113" s="157" t="s">
        <v>152</v>
      </c>
      <c r="D113" s="157" t="s">
        <v>717</v>
      </c>
      <c r="E113" s="159" t="s">
        <v>114</v>
      </c>
      <c r="F113" s="160">
        <v>225.75</v>
      </c>
      <c r="G113" s="196">
        <v>5.87</v>
      </c>
      <c r="H113" s="196">
        <f t="shared" ref="H113:H120" si="4">TRUNC(G113 * (1 + 22.88 / 100), 2)</f>
        <v>7.21</v>
      </c>
      <c r="I113" s="196">
        <f t="shared" ref="I113:I120" si="5">TRUNC(F113 * H113, 2)</f>
        <v>1627.65</v>
      </c>
    </row>
    <row r="114" spans="1:9" ht="25.5" x14ac:dyDescent="0.25">
      <c r="A114" s="157" t="s">
        <v>414</v>
      </c>
      <c r="B114" s="158">
        <v>88494</v>
      </c>
      <c r="C114" s="157" t="s">
        <v>161</v>
      </c>
      <c r="D114" s="157" t="s">
        <v>238</v>
      </c>
      <c r="E114" s="159" t="s">
        <v>159</v>
      </c>
      <c r="F114" s="160">
        <v>359.19</v>
      </c>
      <c r="G114" s="196">
        <v>17.52</v>
      </c>
      <c r="H114" s="196">
        <f t="shared" si="4"/>
        <v>21.52</v>
      </c>
      <c r="I114" s="196">
        <f t="shared" si="5"/>
        <v>7729.76</v>
      </c>
    </row>
    <row r="115" spans="1:9" ht="25.5" x14ac:dyDescent="0.25">
      <c r="A115" s="157" t="s">
        <v>415</v>
      </c>
      <c r="B115" s="158">
        <v>88484</v>
      </c>
      <c r="C115" s="157" t="s">
        <v>161</v>
      </c>
      <c r="D115" s="157" t="s">
        <v>239</v>
      </c>
      <c r="E115" s="159" t="s">
        <v>159</v>
      </c>
      <c r="F115" s="160">
        <v>359.19</v>
      </c>
      <c r="G115" s="196">
        <v>4.47</v>
      </c>
      <c r="H115" s="196">
        <f t="shared" si="4"/>
        <v>5.49</v>
      </c>
      <c r="I115" s="196">
        <f t="shared" si="5"/>
        <v>1971.95</v>
      </c>
    </row>
    <row r="116" spans="1:9" ht="25.5" x14ac:dyDescent="0.25">
      <c r="A116" s="157" t="s">
        <v>503</v>
      </c>
      <c r="B116" s="158">
        <v>88488</v>
      </c>
      <c r="C116" s="157" t="s">
        <v>161</v>
      </c>
      <c r="D116" s="157" t="s">
        <v>240</v>
      </c>
      <c r="E116" s="159" t="s">
        <v>159</v>
      </c>
      <c r="F116" s="160">
        <v>359.19</v>
      </c>
      <c r="G116" s="196">
        <v>11.15</v>
      </c>
      <c r="H116" s="196">
        <f t="shared" si="4"/>
        <v>13.7</v>
      </c>
      <c r="I116" s="196">
        <f t="shared" si="5"/>
        <v>4920.8999999999996</v>
      </c>
    </row>
    <row r="117" spans="1:9" ht="38.25" x14ac:dyDescent="0.25">
      <c r="A117" s="157" t="s">
        <v>504</v>
      </c>
      <c r="B117" s="158" t="s">
        <v>245</v>
      </c>
      <c r="C117" s="157" t="s">
        <v>152</v>
      </c>
      <c r="D117" s="157" t="s">
        <v>246</v>
      </c>
      <c r="E117" s="159" t="s">
        <v>114</v>
      </c>
      <c r="F117" s="160">
        <v>39.4</v>
      </c>
      <c r="G117" s="196">
        <v>1.82</v>
      </c>
      <c r="H117" s="196">
        <f t="shared" si="4"/>
        <v>2.23</v>
      </c>
      <c r="I117" s="196">
        <f t="shared" si="5"/>
        <v>87.86</v>
      </c>
    </row>
    <row r="118" spans="1:9" ht="38.25" x14ac:dyDescent="0.25">
      <c r="A118" s="157" t="s">
        <v>505</v>
      </c>
      <c r="B118" s="158" t="s">
        <v>247</v>
      </c>
      <c r="C118" s="157" t="s">
        <v>152</v>
      </c>
      <c r="D118" s="157" t="s">
        <v>248</v>
      </c>
      <c r="E118" s="159" t="s">
        <v>114</v>
      </c>
      <c r="F118" s="160">
        <v>12.8</v>
      </c>
      <c r="G118" s="196">
        <v>2.29</v>
      </c>
      <c r="H118" s="196">
        <f t="shared" si="4"/>
        <v>2.81</v>
      </c>
      <c r="I118" s="196">
        <f t="shared" si="5"/>
        <v>35.96</v>
      </c>
    </row>
    <row r="119" spans="1:9" ht="38.25" x14ac:dyDescent="0.25">
      <c r="A119" s="157" t="s">
        <v>506</v>
      </c>
      <c r="B119" s="158" t="s">
        <v>249</v>
      </c>
      <c r="C119" s="157" t="s">
        <v>152</v>
      </c>
      <c r="D119" s="157" t="s">
        <v>250</v>
      </c>
      <c r="E119" s="159" t="s">
        <v>114</v>
      </c>
      <c r="F119" s="160">
        <v>5.9</v>
      </c>
      <c r="G119" s="196">
        <v>2.92</v>
      </c>
      <c r="H119" s="196">
        <f t="shared" si="4"/>
        <v>3.58</v>
      </c>
      <c r="I119" s="196">
        <f t="shared" si="5"/>
        <v>21.12</v>
      </c>
    </row>
    <row r="120" spans="1:9" ht="38.25" x14ac:dyDescent="0.25">
      <c r="A120" s="157" t="s">
        <v>507</v>
      </c>
      <c r="B120" s="158" t="s">
        <v>251</v>
      </c>
      <c r="C120" s="157" t="s">
        <v>152</v>
      </c>
      <c r="D120" s="157" t="s">
        <v>252</v>
      </c>
      <c r="E120" s="159" t="s">
        <v>114</v>
      </c>
      <c r="F120" s="160">
        <v>9.1999999999999993</v>
      </c>
      <c r="G120" s="196">
        <v>3.66</v>
      </c>
      <c r="H120" s="196">
        <f t="shared" si="4"/>
        <v>4.49</v>
      </c>
      <c r="I120" s="196">
        <f t="shared" si="5"/>
        <v>41.3</v>
      </c>
    </row>
    <row r="121" spans="1:9" x14ac:dyDescent="0.25">
      <c r="A121" s="205">
        <v>12</v>
      </c>
      <c r="B121" s="205"/>
      <c r="C121" s="205"/>
      <c r="D121" s="205" t="s">
        <v>253</v>
      </c>
      <c r="E121" s="205"/>
      <c r="F121" s="208"/>
      <c r="G121" s="205"/>
      <c r="H121" s="205"/>
      <c r="I121" s="207">
        <v>1060.4100000000001</v>
      </c>
    </row>
    <row r="122" spans="1:9" x14ac:dyDescent="0.25">
      <c r="A122" s="205" t="s">
        <v>508</v>
      </c>
      <c r="B122" s="205"/>
      <c r="C122" s="205"/>
      <c r="D122" s="205" t="s">
        <v>254</v>
      </c>
      <c r="E122" s="205"/>
      <c r="F122" s="208"/>
      <c r="G122" s="205"/>
      <c r="H122" s="205"/>
      <c r="I122" s="207">
        <v>1060.4100000000001</v>
      </c>
    </row>
    <row r="123" spans="1:9" ht="51" x14ac:dyDescent="0.25">
      <c r="A123" s="157" t="s">
        <v>509</v>
      </c>
      <c r="B123" s="158">
        <v>91785</v>
      </c>
      <c r="C123" s="157" t="s">
        <v>161</v>
      </c>
      <c r="D123" s="157" t="s">
        <v>255</v>
      </c>
      <c r="E123" s="159" t="s">
        <v>100</v>
      </c>
      <c r="F123" s="160">
        <v>20</v>
      </c>
      <c r="G123" s="196">
        <v>39.159999999999997</v>
      </c>
      <c r="H123" s="196">
        <f>TRUNC(G123 * (1 + 22.88 / 100), 2)</f>
        <v>48.11</v>
      </c>
      <c r="I123" s="196">
        <f>TRUNC(F123 * H123, 2)</f>
        <v>962.2</v>
      </c>
    </row>
    <row r="124" spans="1:9" ht="25.5" x14ac:dyDescent="0.25">
      <c r="A124" s="157" t="s">
        <v>510</v>
      </c>
      <c r="B124" s="158">
        <v>94796</v>
      </c>
      <c r="C124" s="157" t="s">
        <v>161</v>
      </c>
      <c r="D124" s="157" t="s">
        <v>256</v>
      </c>
      <c r="E124" s="159" t="s">
        <v>157</v>
      </c>
      <c r="F124" s="160">
        <v>1</v>
      </c>
      <c r="G124" s="196">
        <v>38.6</v>
      </c>
      <c r="H124" s="196">
        <f>TRUNC(G124 * (1 + 22.88 / 100), 2)</f>
        <v>47.43</v>
      </c>
      <c r="I124" s="196">
        <f>TRUNC(F124 * H124, 2)</f>
        <v>47.43</v>
      </c>
    </row>
    <row r="125" spans="1:9" ht="25.5" x14ac:dyDescent="0.25">
      <c r="A125" s="157" t="s">
        <v>511</v>
      </c>
      <c r="B125" s="158">
        <v>89353</v>
      </c>
      <c r="C125" s="157" t="s">
        <v>161</v>
      </c>
      <c r="D125" s="157" t="s">
        <v>257</v>
      </c>
      <c r="E125" s="159" t="s">
        <v>157</v>
      </c>
      <c r="F125" s="160">
        <v>1</v>
      </c>
      <c r="G125" s="196">
        <v>41.33</v>
      </c>
      <c r="H125" s="196">
        <f>TRUNC(G125 * (1 + 22.88 / 100), 2)</f>
        <v>50.78</v>
      </c>
      <c r="I125" s="196">
        <f>TRUNC(F125 * H125, 2)</f>
        <v>50.78</v>
      </c>
    </row>
    <row r="126" spans="1:9" x14ac:dyDescent="0.25">
      <c r="A126" s="205">
        <v>13</v>
      </c>
      <c r="B126" s="205"/>
      <c r="C126" s="205"/>
      <c r="D126" s="205" t="s">
        <v>258</v>
      </c>
      <c r="E126" s="205"/>
      <c r="F126" s="208"/>
      <c r="G126" s="205"/>
      <c r="H126" s="205"/>
      <c r="I126" s="207">
        <v>12757.47</v>
      </c>
    </row>
    <row r="127" spans="1:9" x14ac:dyDescent="0.25">
      <c r="A127" s="205" t="s">
        <v>512</v>
      </c>
      <c r="B127" s="205"/>
      <c r="C127" s="205"/>
      <c r="D127" s="205" t="s">
        <v>160</v>
      </c>
      <c r="E127" s="205"/>
      <c r="F127" s="208"/>
      <c r="G127" s="205"/>
      <c r="H127" s="205"/>
      <c r="I127" s="207">
        <v>709.28</v>
      </c>
    </row>
    <row r="128" spans="1:9" ht="25.5" x14ac:dyDescent="0.25">
      <c r="A128" s="157" t="s">
        <v>513</v>
      </c>
      <c r="B128" s="158">
        <v>95241</v>
      </c>
      <c r="C128" s="157" t="s">
        <v>161</v>
      </c>
      <c r="D128" s="157" t="s">
        <v>259</v>
      </c>
      <c r="E128" s="159" t="s">
        <v>159</v>
      </c>
      <c r="F128" s="160">
        <v>6.75</v>
      </c>
      <c r="G128" s="196">
        <v>28.88</v>
      </c>
      <c r="H128" s="196">
        <f>TRUNC(G128 * (1 + 22.88 / 100), 2)</f>
        <v>35.479999999999997</v>
      </c>
      <c r="I128" s="196">
        <f>TRUNC(F128 * H128, 2)</f>
        <v>239.49</v>
      </c>
    </row>
    <row r="129" spans="1:9" ht="25.5" x14ac:dyDescent="0.25">
      <c r="A129" s="157" t="s">
        <v>514</v>
      </c>
      <c r="B129" s="158">
        <v>88470</v>
      </c>
      <c r="C129" s="157" t="s">
        <v>161</v>
      </c>
      <c r="D129" s="157" t="s">
        <v>260</v>
      </c>
      <c r="E129" s="159" t="s">
        <v>159</v>
      </c>
      <c r="F129" s="160">
        <v>6.75</v>
      </c>
      <c r="G129" s="196">
        <v>25.41</v>
      </c>
      <c r="H129" s="196">
        <f>TRUNC(G129 * (1 + 22.88 / 100), 2)</f>
        <v>31.22</v>
      </c>
      <c r="I129" s="196">
        <f>TRUNC(F129 * H129, 2)</f>
        <v>210.73</v>
      </c>
    </row>
    <row r="130" spans="1:9" ht="25.5" x14ac:dyDescent="0.25">
      <c r="A130" s="157" t="s">
        <v>515</v>
      </c>
      <c r="B130" s="158">
        <v>98681</v>
      </c>
      <c r="C130" s="157" t="s">
        <v>161</v>
      </c>
      <c r="D130" s="157" t="s">
        <v>261</v>
      </c>
      <c r="E130" s="159" t="s">
        <v>159</v>
      </c>
      <c r="F130" s="160">
        <v>6.75</v>
      </c>
      <c r="G130" s="196">
        <v>31.24</v>
      </c>
      <c r="H130" s="196">
        <f>TRUNC(G130 * (1 + 22.88 / 100), 2)</f>
        <v>38.380000000000003</v>
      </c>
      <c r="I130" s="196">
        <f>TRUNC(F130 * H130, 2)</f>
        <v>259.06</v>
      </c>
    </row>
    <row r="131" spans="1:9" x14ac:dyDescent="0.25">
      <c r="A131" s="205" t="s">
        <v>516</v>
      </c>
      <c r="B131" s="205"/>
      <c r="C131" s="205"/>
      <c r="D131" s="205" t="s">
        <v>262</v>
      </c>
      <c r="E131" s="205"/>
      <c r="F131" s="208"/>
      <c r="G131" s="205"/>
      <c r="H131" s="205"/>
      <c r="I131" s="207">
        <v>2472.91</v>
      </c>
    </row>
    <row r="132" spans="1:9" ht="51" x14ac:dyDescent="0.25">
      <c r="A132" s="157" t="s">
        <v>517</v>
      </c>
      <c r="B132" s="158">
        <v>101863</v>
      </c>
      <c r="C132" s="157" t="s">
        <v>161</v>
      </c>
      <c r="D132" s="157" t="s">
        <v>263</v>
      </c>
      <c r="E132" s="159" t="s">
        <v>159</v>
      </c>
      <c r="F132" s="160">
        <v>7.34</v>
      </c>
      <c r="G132" s="196">
        <v>25.1</v>
      </c>
      <c r="H132" s="196">
        <f>TRUNC(G132 * (1 + 22.88 / 100), 2)</f>
        <v>30.84</v>
      </c>
      <c r="I132" s="196">
        <f>TRUNC(F132 * H132, 2)</f>
        <v>226.36</v>
      </c>
    </row>
    <row r="133" spans="1:9" ht="38.25" x14ac:dyDescent="0.25">
      <c r="A133" s="157" t="s">
        <v>518</v>
      </c>
      <c r="B133" s="158">
        <v>87620</v>
      </c>
      <c r="C133" s="157" t="s">
        <v>161</v>
      </c>
      <c r="D133" s="157" t="s">
        <v>218</v>
      </c>
      <c r="E133" s="159" t="s">
        <v>159</v>
      </c>
      <c r="F133" s="160">
        <v>15.87</v>
      </c>
      <c r="G133" s="196">
        <v>28.93</v>
      </c>
      <c r="H133" s="196">
        <f>TRUNC(G133 * (1 + 22.88 / 100), 2)</f>
        <v>35.54</v>
      </c>
      <c r="I133" s="196">
        <f>TRUNC(F133 * H133, 2)</f>
        <v>564.01</v>
      </c>
    </row>
    <row r="134" spans="1:9" ht="51" x14ac:dyDescent="0.25">
      <c r="A134" s="157" t="s">
        <v>519</v>
      </c>
      <c r="B134" s="158" t="s">
        <v>264</v>
      </c>
      <c r="C134" s="157" t="s">
        <v>152</v>
      </c>
      <c r="D134" s="157" t="s">
        <v>265</v>
      </c>
      <c r="E134" s="159" t="s">
        <v>159</v>
      </c>
      <c r="F134" s="160">
        <v>15.87</v>
      </c>
      <c r="G134" s="196">
        <v>72.7</v>
      </c>
      <c r="H134" s="196">
        <f>TRUNC(G134 * (1 + 22.88 / 100), 2)</f>
        <v>89.33</v>
      </c>
      <c r="I134" s="196">
        <f>TRUNC(F134 * H134, 2)</f>
        <v>1417.66</v>
      </c>
    </row>
    <row r="135" spans="1:9" ht="38.25" x14ac:dyDescent="0.25">
      <c r="A135" s="157" t="s">
        <v>520</v>
      </c>
      <c r="B135" s="158" t="s">
        <v>266</v>
      </c>
      <c r="C135" s="157" t="s">
        <v>152</v>
      </c>
      <c r="D135" s="157" t="s">
        <v>267</v>
      </c>
      <c r="E135" s="159" t="s">
        <v>100</v>
      </c>
      <c r="F135" s="160">
        <v>28.27</v>
      </c>
      <c r="G135" s="196">
        <v>7.63</v>
      </c>
      <c r="H135" s="196">
        <f>TRUNC(G135 * (1 + 22.88 / 100), 2)</f>
        <v>9.3699999999999992</v>
      </c>
      <c r="I135" s="196">
        <f>TRUNC(F135 * H135, 2)</f>
        <v>264.88</v>
      </c>
    </row>
    <row r="136" spans="1:9" x14ac:dyDescent="0.25">
      <c r="A136" s="205" t="s">
        <v>521</v>
      </c>
      <c r="B136" s="205"/>
      <c r="C136" s="205"/>
      <c r="D136" s="205" t="s">
        <v>686</v>
      </c>
      <c r="E136" s="205"/>
      <c r="F136" s="208"/>
      <c r="G136" s="205"/>
      <c r="H136" s="205"/>
      <c r="I136" s="207">
        <v>9575.2800000000007</v>
      </c>
    </row>
    <row r="137" spans="1:9" ht="25.5" x14ac:dyDescent="0.25">
      <c r="A137" s="157" t="s">
        <v>522</v>
      </c>
      <c r="B137" s="158">
        <v>92396</v>
      </c>
      <c r="C137" s="157" t="s">
        <v>161</v>
      </c>
      <c r="D137" s="157" t="s">
        <v>413</v>
      </c>
      <c r="E137" s="159" t="s">
        <v>159</v>
      </c>
      <c r="F137" s="160">
        <v>118.65</v>
      </c>
      <c r="G137" s="196">
        <v>61.9</v>
      </c>
      <c r="H137" s="196">
        <f>TRUNC(G137 * (1 + 22.88 / 100), 2)</f>
        <v>76.06</v>
      </c>
      <c r="I137" s="196">
        <f>TRUNC(F137 * H137, 2)</f>
        <v>9024.51</v>
      </c>
    </row>
    <row r="138" spans="1:9" ht="25.5" x14ac:dyDescent="0.25">
      <c r="A138" s="157" t="s">
        <v>523</v>
      </c>
      <c r="B138" s="158">
        <v>98681</v>
      </c>
      <c r="C138" s="157" t="s">
        <v>161</v>
      </c>
      <c r="D138" s="157" t="s">
        <v>261</v>
      </c>
      <c r="E138" s="159" t="s">
        <v>159</v>
      </c>
      <c r="F138" s="160">
        <v>6.56</v>
      </c>
      <c r="G138" s="196">
        <v>31.24</v>
      </c>
      <c r="H138" s="196">
        <f>TRUNC(G138 * (1 + 22.88 / 100), 2)</f>
        <v>38.380000000000003</v>
      </c>
      <c r="I138" s="196">
        <f>TRUNC(F138 * H138, 2)</f>
        <v>251.77</v>
      </c>
    </row>
    <row r="139" spans="1:9" ht="51" x14ac:dyDescent="0.25">
      <c r="A139" s="157" t="s">
        <v>676</v>
      </c>
      <c r="B139" s="158">
        <v>94277</v>
      </c>
      <c r="C139" s="157" t="s">
        <v>161</v>
      </c>
      <c r="D139" s="157" t="s">
        <v>675</v>
      </c>
      <c r="E139" s="159" t="s">
        <v>100</v>
      </c>
      <c r="F139" s="160">
        <v>6.5</v>
      </c>
      <c r="G139" s="196">
        <v>37.44</v>
      </c>
      <c r="H139" s="196">
        <f>TRUNC(G139 * (1 + 22.88 / 100), 2)</f>
        <v>46</v>
      </c>
      <c r="I139" s="196">
        <f>TRUNC(F139 * H139, 2)</f>
        <v>299</v>
      </c>
    </row>
    <row r="140" spans="1:9" x14ac:dyDescent="0.25">
      <c r="A140" s="205">
        <v>14</v>
      </c>
      <c r="B140" s="205"/>
      <c r="C140" s="205"/>
      <c r="D140" s="205" t="s">
        <v>268</v>
      </c>
      <c r="E140" s="205"/>
      <c r="F140" s="208"/>
      <c r="G140" s="205"/>
      <c r="H140" s="205"/>
      <c r="I140" s="207">
        <v>8811.25</v>
      </c>
    </row>
    <row r="141" spans="1:9" ht="51" x14ac:dyDescent="0.25">
      <c r="A141" s="157" t="s">
        <v>524</v>
      </c>
      <c r="B141" s="158">
        <v>99837</v>
      </c>
      <c r="C141" s="157" t="s">
        <v>161</v>
      </c>
      <c r="D141" s="157" t="s">
        <v>269</v>
      </c>
      <c r="E141" s="159" t="s">
        <v>100</v>
      </c>
      <c r="F141" s="160">
        <v>6</v>
      </c>
      <c r="G141" s="196">
        <v>566.38</v>
      </c>
      <c r="H141" s="196">
        <f t="shared" ref="H141:H146" si="6">TRUNC(G141 * (1 + 22.88 / 100), 2)</f>
        <v>695.96</v>
      </c>
      <c r="I141" s="196">
        <f t="shared" ref="I141:I146" si="7">TRUNC(F141 * H141, 2)</f>
        <v>4175.76</v>
      </c>
    </row>
    <row r="142" spans="1:9" ht="25.5" x14ac:dyDescent="0.25">
      <c r="A142" s="157" t="s">
        <v>525</v>
      </c>
      <c r="B142" s="158">
        <v>99855</v>
      </c>
      <c r="C142" s="157" t="s">
        <v>161</v>
      </c>
      <c r="D142" s="157" t="s">
        <v>270</v>
      </c>
      <c r="E142" s="159" t="s">
        <v>100</v>
      </c>
      <c r="F142" s="160">
        <v>9.25</v>
      </c>
      <c r="G142" s="196">
        <v>104.31</v>
      </c>
      <c r="H142" s="196">
        <f t="shared" si="6"/>
        <v>128.16999999999999</v>
      </c>
      <c r="I142" s="196">
        <f t="shared" si="7"/>
        <v>1185.57</v>
      </c>
    </row>
    <row r="143" spans="1:9" ht="38.25" x14ac:dyDescent="0.25">
      <c r="A143" s="157" t="s">
        <v>526</v>
      </c>
      <c r="B143" s="158" t="s">
        <v>271</v>
      </c>
      <c r="C143" s="157" t="s">
        <v>152</v>
      </c>
      <c r="D143" s="157" t="s">
        <v>272</v>
      </c>
      <c r="E143" s="159" t="s">
        <v>159</v>
      </c>
      <c r="F143" s="160">
        <v>23.52</v>
      </c>
      <c r="G143" s="196">
        <v>39.17</v>
      </c>
      <c r="H143" s="196">
        <f t="shared" si="6"/>
        <v>48.13</v>
      </c>
      <c r="I143" s="196">
        <f t="shared" si="7"/>
        <v>1132.01</v>
      </c>
    </row>
    <row r="144" spans="1:9" ht="38.25" x14ac:dyDescent="0.25">
      <c r="A144" s="157" t="s">
        <v>677</v>
      </c>
      <c r="B144" s="158">
        <v>100998</v>
      </c>
      <c r="C144" s="157" t="s">
        <v>161</v>
      </c>
      <c r="D144" s="157" t="s">
        <v>687</v>
      </c>
      <c r="E144" s="159" t="s">
        <v>688</v>
      </c>
      <c r="F144" s="160">
        <v>33.26</v>
      </c>
      <c r="G144" s="196">
        <v>5.18</v>
      </c>
      <c r="H144" s="196">
        <f t="shared" si="6"/>
        <v>6.36</v>
      </c>
      <c r="I144" s="196">
        <f t="shared" si="7"/>
        <v>211.53</v>
      </c>
    </row>
    <row r="145" spans="1:9" ht="25.5" x14ac:dyDescent="0.25">
      <c r="A145" s="157" t="s">
        <v>678</v>
      </c>
      <c r="B145" s="158">
        <v>95878</v>
      </c>
      <c r="C145" s="157" t="s">
        <v>161</v>
      </c>
      <c r="D145" s="157" t="s">
        <v>689</v>
      </c>
      <c r="E145" s="159" t="s">
        <v>690</v>
      </c>
      <c r="F145" s="160">
        <v>386.4</v>
      </c>
      <c r="G145" s="196">
        <v>1.43</v>
      </c>
      <c r="H145" s="196">
        <f t="shared" si="6"/>
        <v>1.75</v>
      </c>
      <c r="I145" s="196">
        <f t="shared" si="7"/>
        <v>676.2</v>
      </c>
    </row>
    <row r="146" spans="1:9" ht="25.5" x14ac:dyDescent="0.25">
      <c r="A146" s="157" t="s">
        <v>680</v>
      </c>
      <c r="B146" s="158" t="s">
        <v>691</v>
      </c>
      <c r="C146" s="157" t="s">
        <v>152</v>
      </c>
      <c r="D146" s="157" t="s">
        <v>679</v>
      </c>
      <c r="E146" s="159" t="s">
        <v>688</v>
      </c>
      <c r="F146" s="160">
        <v>33.26</v>
      </c>
      <c r="G146" s="196">
        <v>35</v>
      </c>
      <c r="H146" s="196">
        <f t="shared" si="6"/>
        <v>43</v>
      </c>
      <c r="I146" s="196">
        <f t="shared" si="7"/>
        <v>1430.18</v>
      </c>
    </row>
    <row r="147" spans="1:9" x14ac:dyDescent="0.25">
      <c r="A147" s="205">
        <v>15</v>
      </c>
      <c r="B147" s="205"/>
      <c r="C147" s="205"/>
      <c r="D147" s="205" t="s">
        <v>273</v>
      </c>
      <c r="E147" s="205"/>
      <c r="F147" s="208"/>
      <c r="G147" s="205"/>
      <c r="H147" s="205"/>
      <c r="I147" s="207">
        <v>105870.19</v>
      </c>
    </row>
    <row r="148" spans="1:9" x14ac:dyDescent="0.25">
      <c r="A148" s="205" t="s">
        <v>527</v>
      </c>
      <c r="B148" s="205"/>
      <c r="C148" s="205"/>
      <c r="D148" s="205" t="s">
        <v>274</v>
      </c>
      <c r="E148" s="205"/>
      <c r="F148" s="208"/>
      <c r="G148" s="205"/>
      <c r="H148" s="205"/>
      <c r="I148" s="207">
        <v>75169.42</v>
      </c>
    </row>
    <row r="149" spans="1:9" ht="38.25" x14ac:dyDescent="0.25">
      <c r="A149" s="157" t="s">
        <v>528</v>
      </c>
      <c r="B149" s="158">
        <v>92367</v>
      </c>
      <c r="C149" s="157" t="s">
        <v>161</v>
      </c>
      <c r="D149" s="157" t="s">
        <v>275</v>
      </c>
      <c r="E149" s="159" t="s">
        <v>100</v>
      </c>
      <c r="F149" s="160">
        <v>225.75</v>
      </c>
      <c r="G149" s="196">
        <v>114.21</v>
      </c>
      <c r="H149" s="196">
        <f t="shared" ref="H149:H164" si="8">TRUNC(G149 * (1 + 22.88 / 100), 2)</f>
        <v>140.34</v>
      </c>
      <c r="I149" s="196">
        <f t="shared" ref="I149:I164" si="9">TRUNC(F149 * H149, 2)</f>
        <v>31681.75</v>
      </c>
    </row>
    <row r="150" spans="1:9" ht="38.25" x14ac:dyDescent="0.25">
      <c r="A150" s="157" t="s">
        <v>529</v>
      </c>
      <c r="B150" s="158">
        <v>92378</v>
      </c>
      <c r="C150" s="157" t="s">
        <v>161</v>
      </c>
      <c r="D150" s="157" t="s">
        <v>276</v>
      </c>
      <c r="E150" s="159" t="s">
        <v>157</v>
      </c>
      <c r="F150" s="160">
        <v>36</v>
      </c>
      <c r="G150" s="196">
        <v>99.56</v>
      </c>
      <c r="H150" s="196">
        <f t="shared" si="8"/>
        <v>122.33</v>
      </c>
      <c r="I150" s="196">
        <f t="shared" si="9"/>
        <v>4403.88</v>
      </c>
    </row>
    <row r="151" spans="1:9" ht="38.25" x14ac:dyDescent="0.25">
      <c r="A151" s="157" t="s">
        <v>530</v>
      </c>
      <c r="B151" s="158">
        <v>92390</v>
      </c>
      <c r="C151" s="157" t="s">
        <v>161</v>
      </c>
      <c r="D151" s="157" t="s">
        <v>277</v>
      </c>
      <c r="E151" s="159" t="s">
        <v>157</v>
      </c>
      <c r="F151" s="160">
        <v>33</v>
      </c>
      <c r="G151" s="196">
        <v>143.31</v>
      </c>
      <c r="H151" s="196">
        <f t="shared" si="8"/>
        <v>176.09</v>
      </c>
      <c r="I151" s="196">
        <f t="shared" si="9"/>
        <v>5810.97</v>
      </c>
    </row>
    <row r="152" spans="1:9" ht="38.25" x14ac:dyDescent="0.25">
      <c r="A152" s="157" t="s">
        <v>531</v>
      </c>
      <c r="B152" s="158">
        <v>92642</v>
      </c>
      <c r="C152" s="157" t="s">
        <v>161</v>
      </c>
      <c r="D152" s="157" t="s">
        <v>278</v>
      </c>
      <c r="E152" s="159" t="s">
        <v>157</v>
      </c>
      <c r="F152" s="160">
        <v>11</v>
      </c>
      <c r="G152" s="196">
        <v>196.47</v>
      </c>
      <c r="H152" s="196">
        <f t="shared" si="8"/>
        <v>241.42</v>
      </c>
      <c r="I152" s="196">
        <f t="shared" si="9"/>
        <v>2655.62</v>
      </c>
    </row>
    <row r="153" spans="1:9" ht="38.25" x14ac:dyDescent="0.25">
      <c r="A153" s="157" t="s">
        <v>532</v>
      </c>
      <c r="B153" s="158">
        <v>92896</v>
      </c>
      <c r="C153" s="157" t="s">
        <v>161</v>
      </c>
      <c r="D153" s="157" t="s">
        <v>279</v>
      </c>
      <c r="E153" s="159" t="s">
        <v>157</v>
      </c>
      <c r="F153" s="160">
        <v>4</v>
      </c>
      <c r="G153" s="196">
        <v>213.43</v>
      </c>
      <c r="H153" s="196">
        <f t="shared" si="8"/>
        <v>262.26</v>
      </c>
      <c r="I153" s="196">
        <f t="shared" si="9"/>
        <v>1049.04</v>
      </c>
    </row>
    <row r="154" spans="1:9" ht="25.5" x14ac:dyDescent="0.25">
      <c r="A154" s="157" t="s">
        <v>533</v>
      </c>
      <c r="B154" s="158">
        <v>94499</v>
      </c>
      <c r="C154" s="157" t="s">
        <v>161</v>
      </c>
      <c r="D154" s="157" t="s">
        <v>280</v>
      </c>
      <c r="E154" s="159" t="s">
        <v>157</v>
      </c>
      <c r="F154" s="160">
        <v>4</v>
      </c>
      <c r="G154" s="196">
        <v>307.69</v>
      </c>
      <c r="H154" s="196">
        <f t="shared" si="8"/>
        <v>378.08</v>
      </c>
      <c r="I154" s="196">
        <f t="shared" si="9"/>
        <v>1512.32</v>
      </c>
    </row>
    <row r="155" spans="1:9" ht="25.5" x14ac:dyDescent="0.25">
      <c r="A155" s="157" t="s">
        <v>534</v>
      </c>
      <c r="B155" s="158">
        <v>99624</v>
      </c>
      <c r="C155" s="157" t="s">
        <v>161</v>
      </c>
      <c r="D155" s="157" t="s">
        <v>281</v>
      </c>
      <c r="E155" s="159" t="s">
        <v>157</v>
      </c>
      <c r="F155" s="160">
        <v>1</v>
      </c>
      <c r="G155" s="196">
        <v>532.70000000000005</v>
      </c>
      <c r="H155" s="196">
        <f t="shared" si="8"/>
        <v>654.58000000000004</v>
      </c>
      <c r="I155" s="196">
        <f t="shared" si="9"/>
        <v>654.58000000000004</v>
      </c>
    </row>
    <row r="156" spans="1:9" ht="38.25" x14ac:dyDescent="0.25">
      <c r="A156" s="157" t="s">
        <v>535</v>
      </c>
      <c r="B156" s="158">
        <v>92364</v>
      </c>
      <c r="C156" s="157" t="s">
        <v>161</v>
      </c>
      <c r="D156" s="157" t="s">
        <v>282</v>
      </c>
      <c r="E156" s="159" t="s">
        <v>100</v>
      </c>
      <c r="F156" s="160">
        <v>10</v>
      </c>
      <c r="G156" s="196">
        <v>57.31</v>
      </c>
      <c r="H156" s="196">
        <f t="shared" si="8"/>
        <v>70.42</v>
      </c>
      <c r="I156" s="196">
        <f t="shared" si="9"/>
        <v>704.2</v>
      </c>
    </row>
    <row r="157" spans="1:9" ht="38.25" x14ac:dyDescent="0.25">
      <c r="A157" s="157" t="s">
        <v>536</v>
      </c>
      <c r="B157" s="158">
        <v>92384</v>
      </c>
      <c r="C157" s="157" t="s">
        <v>161</v>
      </c>
      <c r="D157" s="157" t="s">
        <v>283</v>
      </c>
      <c r="E157" s="159" t="s">
        <v>157</v>
      </c>
      <c r="F157" s="160">
        <v>5</v>
      </c>
      <c r="G157" s="196">
        <v>58.6</v>
      </c>
      <c r="H157" s="196">
        <f t="shared" si="8"/>
        <v>72</v>
      </c>
      <c r="I157" s="196">
        <f t="shared" si="9"/>
        <v>360</v>
      </c>
    </row>
    <row r="158" spans="1:9" ht="38.25" x14ac:dyDescent="0.25">
      <c r="A158" s="157" t="s">
        <v>537</v>
      </c>
      <c r="B158" s="158">
        <v>92910</v>
      </c>
      <c r="C158" s="157" t="s">
        <v>161</v>
      </c>
      <c r="D158" s="157" t="s">
        <v>284</v>
      </c>
      <c r="E158" s="159" t="s">
        <v>157</v>
      </c>
      <c r="F158" s="160">
        <v>1</v>
      </c>
      <c r="G158" s="196">
        <v>102.94</v>
      </c>
      <c r="H158" s="196">
        <f t="shared" si="8"/>
        <v>126.49</v>
      </c>
      <c r="I158" s="196">
        <f t="shared" si="9"/>
        <v>126.49</v>
      </c>
    </row>
    <row r="159" spans="1:9" ht="38.25" x14ac:dyDescent="0.25">
      <c r="A159" s="157" t="s">
        <v>538</v>
      </c>
      <c r="B159" s="158">
        <v>92928</v>
      </c>
      <c r="C159" s="157" t="s">
        <v>161</v>
      </c>
      <c r="D159" s="157" t="s">
        <v>285</v>
      </c>
      <c r="E159" s="159" t="s">
        <v>157</v>
      </c>
      <c r="F159" s="160">
        <v>1</v>
      </c>
      <c r="G159" s="196">
        <v>49.98</v>
      </c>
      <c r="H159" s="196">
        <f t="shared" si="8"/>
        <v>61.41</v>
      </c>
      <c r="I159" s="196">
        <f t="shared" si="9"/>
        <v>61.41</v>
      </c>
    </row>
    <row r="160" spans="1:9" ht="38.25" x14ac:dyDescent="0.25">
      <c r="A160" s="157" t="s">
        <v>539</v>
      </c>
      <c r="B160" s="158">
        <v>92893</v>
      </c>
      <c r="C160" s="157" t="s">
        <v>161</v>
      </c>
      <c r="D160" s="157" t="s">
        <v>286</v>
      </c>
      <c r="E160" s="159" t="s">
        <v>157</v>
      </c>
      <c r="F160" s="160">
        <v>2</v>
      </c>
      <c r="G160" s="196">
        <v>82.1</v>
      </c>
      <c r="H160" s="196">
        <f t="shared" si="8"/>
        <v>100.88</v>
      </c>
      <c r="I160" s="196">
        <f t="shared" si="9"/>
        <v>201.76</v>
      </c>
    </row>
    <row r="161" spans="1:9" ht="25.5" x14ac:dyDescent="0.25">
      <c r="A161" s="157" t="s">
        <v>540</v>
      </c>
      <c r="B161" s="158">
        <v>94496</v>
      </c>
      <c r="C161" s="157" t="s">
        <v>161</v>
      </c>
      <c r="D161" s="157" t="s">
        <v>287</v>
      </c>
      <c r="E161" s="159" t="s">
        <v>157</v>
      </c>
      <c r="F161" s="160">
        <v>2</v>
      </c>
      <c r="G161" s="196">
        <v>87.49</v>
      </c>
      <c r="H161" s="196">
        <f t="shared" si="8"/>
        <v>107.5</v>
      </c>
      <c r="I161" s="196">
        <f t="shared" si="9"/>
        <v>215</v>
      </c>
    </row>
    <row r="162" spans="1:9" ht="51" x14ac:dyDescent="0.25">
      <c r="A162" s="157" t="s">
        <v>541</v>
      </c>
      <c r="B162" s="158" t="s">
        <v>288</v>
      </c>
      <c r="C162" s="157" t="s">
        <v>152</v>
      </c>
      <c r="D162" s="157" t="s">
        <v>727</v>
      </c>
      <c r="E162" s="159" t="s">
        <v>157</v>
      </c>
      <c r="F162" s="160">
        <v>9</v>
      </c>
      <c r="G162" s="196">
        <v>2106.77</v>
      </c>
      <c r="H162" s="196">
        <f t="shared" si="8"/>
        <v>2588.79</v>
      </c>
      <c r="I162" s="196">
        <f t="shared" si="9"/>
        <v>23299.11</v>
      </c>
    </row>
    <row r="163" spans="1:9" ht="38.25" x14ac:dyDescent="0.25">
      <c r="A163" s="157" t="s">
        <v>542</v>
      </c>
      <c r="B163" s="158">
        <v>91180</v>
      </c>
      <c r="C163" s="157" t="s">
        <v>161</v>
      </c>
      <c r="D163" s="157" t="s">
        <v>289</v>
      </c>
      <c r="E163" s="159" t="s">
        <v>100</v>
      </c>
      <c r="F163" s="160">
        <v>160</v>
      </c>
      <c r="G163" s="196">
        <v>6.37</v>
      </c>
      <c r="H163" s="196">
        <f t="shared" si="8"/>
        <v>7.82</v>
      </c>
      <c r="I163" s="196">
        <f t="shared" si="9"/>
        <v>1251.2</v>
      </c>
    </row>
    <row r="164" spans="1:9" ht="38.25" x14ac:dyDescent="0.25">
      <c r="A164" s="157" t="s">
        <v>543</v>
      </c>
      <c r="B164" s="158" t="s">
        <v>290</v>
      </c>
      <c r="C164" s="157" t="s">
        <v>152</v>
      </c>
      <c r="D164" s="157" t="s">
        <v>291</v>
      </c>
      <c r="E164" s="159" t="s">
        <v>153</v>
      </c>
      <c r="F164" s="160">
        <v>1</v>
      </c>
      <c r="G164" s="196">
        <v>961.99</v>
      </c>
      <c r="H164" s="196">
        <f t="shared" si="8"/>
        <v>1182.0899999999999</v>
      </c>
      <c r="I164" s="196">
        <f t="shared" si="9"/>
        <v>1182.0899999999999</v>
      </c>
    </row>
    <row r="165" spans="1:9" x14ac:dyDescent="0.25">
      <c r="A165" s="205" t="s">
        <v>544</v>
      </c>
      <c r="B165" s="205"/>
      <c r="C165" s="205"/>
      <c r="D165" s="205" t="s">
        <v>292</v>
      </c>
      <c r="E165" s="205"/>
      <c r="F165" s="208"/>
      <c r="G165" s="205"/>
      <c r="H165" s="205"/>
      <c r="I165" s="207">
        <v>9896.98</v>
      </c>
    </row>
    <row r="166" spans="1:9" ht="25.5" x14ac:dyDescent="0.25">
      <c r="A166" s="157" t="s">
        <v>545</v>
      </c>
      <c r="B166" s="158">
        <v>101905</v>
      </c>
      <c r="C166" s="157" t="s">
        <v>161</v>
      </c>
      <c r="D166" s="157" t="s">
        <v>293</v>
      </c>
      <c r="E166" s="159" t="s">
        <v>157</v>
      </c>
      <c r="F166" s="160">
        <v>12</v>
      </c>
      <c r="G166" s="196">
        <v>281.52</v>
      </c>
      <c r="H166" s="196">
        <f>TRUNC(G166 * (1 + 22.88 / 100), 2)</f>
        <v>345.93</v>
      </c>
      <c r="I166" s="196">
        <f>TRUNC(F166 * H166, 2)</f>
        <v>4151.16</v>
      </c>
    </row>
    <row r="167" spans="1:9" ht="25.5" x14ac:dyDescent="0.25">
      <c r="A167" s="157" t="s">
        <v>546</v>
      </c>
      <c r="B167" s="158">
        <v>101909</v>
      </c>
      <c r="C167" s="157" t="s">
        <v>161</v>
      </c>
      <c r="D167" s="157" t="s">
        <v>294</v>
      </c>
      <c r="E167" s="159" t="s">
        <v>157</v>
      </c>
      <c r="F167" s="160">
        <v>12</v>
      </c>
      <c r="G167" s="196">
        <v>318.95</v>
      </c>
      <c r="H167" s="196">
        <f>TRUNC(G167 * (1 + 22.88 / 100), 2)</f>
        <v>391.92</v>
      </c>
      <c r="I167" s="196">
        <f>TRUNC(F167 * H167, 2)</f>
        <v>4703.04</v>
      </c>
    </row>
    <row r="168" spans="1:9" ht="25.5" x14ac:dyDescent="0.25">
      <c r="A168" s="157" t="s">
        <v>547</v>
      </c>
      <c r="B168" s="158">
        <v>101906</v>
      </c>
      <c r="C168" s="157" t="s">
        <v>161</v>
      </c>
      <c r="D168" s="157" t="s">
        <v>295</v>
      </c>
      <c r="E168" s="159" t="s">
        <v>157</v>
      </c>
      <c r="F168" s="160">
        <v>1</v>
      </c>
      <c r="G168" s="196">
        <v>848.62</v>
      </c>
      <c r="H168" s="196">
        <f>TRUNC(G168 * (1 + 22.88 / 100), 2)</f>
        <v>1042.78</v>
      </c>
      <c r="I168" s="196">
        <f>TRUNC(F168 * H168, 2)</f>
        <v>1042.78</v>
      </c>
    </row>
    <row r="169" spans="1:9" x14ac:dyDescent="0.25">
      <c r="A169" s="205" t="s">
        <v>548</v>
      </c>
      <c r="B169" s="205"/>
      <c r="C169" s="205"/>
      <c r="D169" s="205" t="s">
        <v>296</v>
      </c>
      <c r="E169" s="205"/>
      <c r="F169" s="208"/>
      <c r="G169" s="205"/>
      <c r="H169" s="205"/>
      <c r="I169" s="207">
        <v>20803.79</v>
      </c>
    </row>
    <row r="170" spans="1:9" ht="25.5" x14ac:dyDescent="0.25">
      <c r="A170" s="157" t="s">
        <v>549</v>
      </c>
      <c r="B170" s="158">
        <v>102494</v>
      </c>
      <c r="C170" s="157" t="s">
        <v>161</v>
      </c>
      <c r="D170" s="157" t="s">
        <v>297</v>
      </c>
      <c r="E170" s="159" t="s">
        <v>159</v>
      </c>
      <c r="F170" s="160">
        <v>22</v>
      </c>
      <c r="G170" s="196">
        <v>56.69</v>
      </c>
      <c r="H170" s="196">
        <f t="shared" ref="H170:H176" si="10">TRUNC(G170 * (1 + 22.88 / 100), 2)</f>
        <v>69.66</v>
      </c>
      <c r="I170" s="196">
        <f t="shared" ref="I170:I176" si="11">TRUNC(F170 * H170, 2)</f>
        <v>1532.52</v>
      </c>
    </row>
    <row r="171" spans="1:9" ht="51" x14ac:dyDescent="0.25">
      <c r="A171" s="157" t="s">
        <v>550</v>
      </c>
      <c r="B171" s="158" t="s">
        <v>298</v>
      </c>
      <c r="C171" s="157" t="s">
        <v>152</v>
      </c>
      <c r="D171" s="157" t="s">
        <v>299</v>
      </c>
      <c r="E171" s="159" t="s">
        <v>300</v>
      </c>
      <c r="F171" s="160">
        <v>52</v>
      </c>
      <c r="G171" s="196">
        <v>23.89</v>
      </c>
      <c r="H171" s="196">
        <f t="shared" si="10"/>
        <v>29.35</v>
      </c>
      <c r="I171" s="196">
        <f t="shared" si="11"/>
        <v>1526.2</v>
      </c>
    </row>
    <row r="172" spans="1:9" ht="51" x14ac:dyDescent="0.25">
      <c r="A172" s="157" t="s">
        <v>551</v>
      </c>
      <c r="B172" s="158" t="s">
        <v>301</v>
      </c>
      <c r="C172" s="157" t="s">
        <v>152</v>
      </c>
      <c r="D172" s="157" t="s">
        <v>302</v>
      </c>
      <c r="E172" s="159" t="s">
        <v>153</v>
      </c>
      <c r="F172" s="160">
        <v>35</v>
      </c>
      <c r="G172" s="196">
        <v>21.15</v>
      </c>
      <c r="H172" s="196">
        <f t="shared" si="10"/>
        <v>25.98</v>
      </c>
      <c r="I172" s="196">
        <f t="shared" si="11"/>
        <v>909.3</v>
      </c>
    </row>
    <row r="173" spans="1:9" ht="51" x14ac:dyDescent="0.25">
      <c r="A173" s="157" t="s">
        <v>552</v>
      </c>
      <c r="B173" s="158" t="s">
        <v>303</v>
      </c>
      <c r="C173" s="157" t="s">
        <v>152</v>
      </c>
      <c r="D173" s="157" t="s">
        <v>304</v>
      </c>
      <c r="E173" s="159" t="s">
        <v>300</v>
      </c>
      <c r="F173" s="160">
        <v>40</v>
      </c>
      <c r="G173" s="196">
        <v>36.28</v>
      </c>
      <c r="H173" s="196">
        <f t="shared" si="10"/>
        <v>44.58</v>
      </c>
      <c r="I173" s="196">
        <f t="shared" si="11"/>
        <v>1783.2</v>
      </c>
    </row>
    <row r="174" spans="1:9" ht="51" x14ac:dyDescent="0.25">
      <c r="A174" s="157" t="s">
        <v>553</v>
      </c>
      <c r="B174" s="158" t="s">
        <v>305</v>
      </c>
      <c r="C174" s="157" t="s">
        <v>152</v>
      </c>
      <c r="D174" s="157" t="s">
        <v>306</v>
      </c>
      <c r="E174" s="159" t="s">
        <v>153</v>
      </c>
      <c r="F174" s="160">
        <v>4</v>
      </c>
      <c r="G174" s="196">
        <v>87.89</v>
      </c>
      <c r="H174" s="196">
        <f t="shared" si="10"/>
        <v>107.99</v>
      </c>
      <c r="I174" s="196">
        <f t="shared" si="11"/>
        <v>431.96</v>
      </c>
    </row>
    <row r="175" spans="1:9" ht="25.5" x14ac:dyDescent="0.25">
      <c r="A175" s="157" t="s">
        <v>554</v>
      </c>
      <c r="B175" s="158" t="s">
        <v>307</v>
      </c>
      <c r="C175" s="157" t="s">
        <v>152</v>
      </c>
      <c r="D175" s="157" t="s">
        <v>308</v>
      </c>
      <c r="E175" s="159" t="s">
        <v>157</v>
      </c>
      <c r="F175" s="160">
        <v>44</v>
      </c>
      <c r="G175" s="196">
        <v>265.42</v>
      </c>
      <c r="H175" s="196">
        <f t="shared" si="10"/>
        <v>326.14</v>
      </c>
      <c r="I175" s="196">
        <f t="shared" si="11"/>
        <v>14350.16</v>
      </c>
    </row>
    <row r="176" spans="1:9" ht="25.5" x14ac:dyDescent="0.25">
      <c r="A176" s="157" t="s">
        <v>555</v>
      </c>
      <c r="B176" s="158">
        <v>97599</v>
      </c>
      <c r="C176" s="157" t="s">
        <v>161</v>
      </c>
      <c r="D176" s="157" t="s">
        <v>309</v>
      </c>
      <c r="E176" s="159" t="s">
        <v>157</v>
      </c>
      <c r="F176" s="160">
        <v>9</v>
      </c>
      <c r="G176" s="196">
        <v>24.46</v>
      </c>
      <c r="H176" s="196">
        <f t="shared" si="10"/>
        <v>30.05</v>
      </c>
      <c r="I176" s="196">
        <f t="shared" si="11"/>
        <v>270.45</v>
      </c>
    </row>
    <row r="177" spans="1:9" x14ac:dyDescent="0.25">
      <c r="A177" s="205">
        <v>16</v>
      </c>
      <c r="B177" s="205"/>
      <c r="C177" s="205"/>
      <c r="D177" s="205" t="s">
        <v>310</v>
      </c>
      <c r="E177" s="205"/>
      <c r="F177" s="208"/>
      <c r="G177" s="205"/>
      <c r="H177" s="205"/>
      <c r="I177" s="207">
        <v>28313.55</v>
      </c>
    </row>
    <row r="178" spans="1:9" ht="25.5" x14ac:dyDescent="0.25">
      <c r="A178" s="157" t="s">
        <v>556</v>
      </c>
      <c r="B178" s="158">
        <v>60623</v>
      </c>
      <c r="C178" s="157" t="s">
        <v>311</v>
      </c>
      <c r="D178" s="157" t="s">
        <v>312</v>
      </c>
      <c r="E178" s="159" t="s">
        <v>157</v>
      </c>
      <c r="F178" s="160">
        <v>2</v>
      </c>
      <c r="G178" s="196">
        <v>11878.56</v>
      </c>
      <c r="H178" s="196" t="str">
        <f>TRUNC(G178 * (1 + 15.28 / 100), 2) &amp;CHAR(10)&amp; "(15.28%)"</f>
        <v>13693,6
(15.28%)</v>
      </c>
      <c r="I178" s="196">
        <f>TRUNC(F178 * TRUNC(G178 * (1 + 15.28 / 100), 2), 2)</f>
        <v>27387.200000000001</v>
      </c>
    </row>
    <row r="179" spans="1:9" ht="25.5" x14ac:dyDescent="0.25">
      <c r="A179" s="157" t="s">
        <v>557</v>
      </c>
      <c r="B179" s="158">
        <v>30303</v>
      </c>
      <c r="C179" s="157" t="s">
        <v>311</v>
      </c>
      <c r="D179" s="157" t="s">
        <v>313</v>
      </c>
      <c r="E179" s="159" t="s">
        <v>157</v>
      </c>
      <c r="F179" s="160">
        <v>1</v>
      </c>
      <c r="G179" s="196">
        <v>803.57</v>
      </c>
      <c r="H179" s="196" t="str">
        <f>TRUNC(G179 * (1 + 15.28 / 100), 2) &amp;CHAR(10)&amp; "(15.28%)"</f>
        <v>926,35
(15.28%)</v>
      </c>
      <c r="I179" s="196">
        <f>TRUNC(F179 * TRUNC(G179 * (1 + 15.28 / 100), 2), 2)</f>
        <v>926.35</v>
      </c>
    </row>
    <row r="180" spans="1:9" x14ac:dyDescent="0.25">
      <c r="A180" s="205">
        <v>17</v>
      </c>
      <c r="B180" s="205"/>
      <c r="C180" s="205"/>
      <c r="D180" s="205" t="s">
        <v>314</v>
      </c>
      <c r="E180" s="205"/>
      <c r="F180" s="208"/>
      <c r="G180" s="205"/>
      <c r="H180" s="205"/>
      <c r="I180" s="207">
        <v>144657.56</v>
      </c>
    </row>
    <row r="181" spans="1:9" x14ac:dyDescent="0.25">
      <c r="A181" s="205" t="s">
        <v>558</v>
      </c>
      <c r="B181" s="205"/>
      <c r="C181" s="205"/>
      <c r="D181" s="205" t="s">
        <v>315</v>
      </c>
      <c r="E181" s="205"/>
      <c r="F181" s="208"/>
      <c r="G181" s="205"/>
      <c r="H181" s="205"/>
      <c r="I181" s="207">
        <v>70718.66</v>
      </c>
    </row>
    <row r="182" spans="1:9" x14ac:dyDescent="0.25">
      <c r="A182" s="205" t="s">
        <v>559</v>
      </c>
      <c r="B182" s="205"/>
      <c r="C182" s="205"/>
      <c r="D182" s="205" t="s">
        <v>316</v>
      </c>
      <c r="E182" s="205"/>
      <c r="F182" s="208"/>
      <c r="G182" s="205"/>
      <c r="H182" s="205"/>
      <c r="I182" s="207">
        <v>22986.86</v>
      </c>
    </row>
    <row r="183" spans="1:9" x14ac:dyDescent="0.25">
      <c r="A183" s="205" t="s">
        <v>560</v>
      </c>
      <c r="B183" s="205"/>
      <c r="C183" s="205"/>
      <c r="D183" s="205" t="s">
        <v>317</v>
      </c>
      <c r="E183" s="205"/>
      <c r="F183" s="208"/>
      <c r="G183" s="205"/>
      <c r="H183" s="205"/>
      <c r="I183" s="207">
        <v>17776.64</v>
      </c>
    </row>
    <row r="184" spans="1:9" ht="38.25" x14ac:dyDescent="0.25">
      <c r="A184" s="157" t="s">
        <v>561</v>
      </c>
      <c r="B184" s="158" t="s">
        <v>318</v>
      </c>
      <c r="C184" s="157" t="s">
        <v>152</v>
      </c>
      <c r="D184" s="157" t="s">
        <v>319</v>
      </c>
      <c r="E184" s="159" t="s">
        <v>157</v>
      </c>
      <c r="F184" s="160">
        <v>1</v>
      </c>
      <c r="G184" s="196">
        <v>1524.46</v>
      </c>
      <c r="H184" s="196">
        <f t="shared" ref="H184:H193" si="12">TRUNC(G184 * (1 + 22.88 / 100), 2)</f>
        <v>1873.25</v>
      </c>
      <c r="I184" s="196">
        <f t="shared" ref="I184:I193" si="13">TRUNC(F184 * H184, 2)</f>
        <v>1873.25</v>
      </c>
    </row>
    <row r="185" spans="1:9" ht="25.5" x14ac:dyDescent="0.25">
      <c r="A185" s="157" t="s">
        <v>562</v>
      </c>
      <c r="B185" s="158" t="s">
        <v>320</v>
      </c>
      <c r="C185" s="157" t="s">
        <v>152</v>
      </c>
      <c r="D185" s="157" t="s">
        <v>321</v>
      </c>
      <c r="E185" s="159" t="s">
        <v>157</v>
      </c>
      <c r="F185" s="160">
        <v>22</v>
      </c>
      <c r="G185" s="196">
        <v>242.9</v>
      </c>
      <c r="H185" s="196">
        <f t="shared" si="12"/>
        <v>298.47000000000003</v>
      </c>
      <c r="I185" s="196">
        <f t="shared" si="13"/>
        <v>6566.34</v>
      </c>
    </row>
    <row r="186" spans="1:9" ht="25.5" x14ac:dyDescent="0.25">
      <c r="A186" s="157" t="s">
        <v>563</v>
      </c>
      <c r="B186" s="158" t="s">
        <v>322</v>
      </c>
      <c r="C186" s="157" t="s">
        <v>152</v>
      </c>
      <c r="D186" s="157" t="s">
        <v>323</v>
      </c>
      <c r="E186" s="159" t="s">
        <v>157</v>
      </c>
      <c r="F186" s="160">
        <v>2</v>
      </c>
      <c r="G186" s="196">
        <v>210.35</v>
      </c>
      <c r="H186" s="196">
        <f t="shared" si="12"/>
        <v>258.47000000000003</v>
      </c>
      <c r="I186" s="196">
        <f t="shared" si="13"/>
        <v>516.94000000000005</v>
      </c>
    </row>
    <row r="187" spans="1:9" ht="25.5" x14ac:dyDescent="0.25">
      <c r="A187" s="157" t="s">
        <v>564</v>
      </c>
      <c r="B187" s="158" t="s">
        <v>324</v>
      </c>
      <c r="C187" s="157" t="s">
        <v>152</v>
      </c>
      <c r="D187" s="157" t="s">
        <v>325</v>
      </c>
      <c r="E187" s="159" t="s">
        <v>157</v>
      </c>
      <c r="F187" s="160">
        <v>2</v>
      </c>
      <c r="G187" s="196">
        <v>161.35</v>
      </c>
      <c r="H187" s="196">
        <f t="shared" si="12"/>
        <v>198.26</v>
      </c>
      <c r="I187" s="196">
        <f t="shared" si="13"/>
        <v>396.52</v>
      </c>
    </row>
    <row r="188" spans="1:9" ht="25.5" x14ac:dyDescent="0.25">
      <c r="A188" s="157" t="s">
        <v>565</v>
      </c>
      <c r="B188" s="158" t="s">
        <v>326</v>
      </c>
      <c r="C188" s="157" t="s">
        <v>152</v>
      </c>
      <c r="D188" s="157" t="s">
        <v>327</v>
      </c>
      <c r="E188" s="159" t="s">
        <v>100</v>
      </c>
      <c r="F188" s="160">
        <v>168</v>
      </c>
      <c r="G188" s="196">
        <v>26.03</v>
      </c>
      <c r="H188" s="196">
        <f t="shared" si="12"/>
        <v>31.98</v>
      </c>
      <c r="I188" s="196">
        <f t="shared" si="13"/>
        <v>5372.64</v>
      </c>
    </row>
    <row r="189" spans="1:9" ht="25.5" x14ac:dyDescent="0.25">
      <c r="A189" s="157" t="s">
        <v>566</v>
      </c>
      <c r="B189" s="158" t="s">
        <v>328</v>
      </c>
      <c r="C189" s="157" t="s">
        <v>152</v>
      </c>
      <c r="D189" s="157" t="s">
        <v>329</v>
      </c>
      <c r="E189" s="159" t="s">
        <v>157</v>
      </c>
      <c r="F189" s="160">
        <v>32</v>
      </c>
      <c r="G189" s="196">
        <v>16.12</v>
      </c>
      <c r="H189" s="196">
        <f t="shared" si="12"/>
        <v>19.8</v>
      </c>
      <c r="I189" s="196">
        <f t="shared" si="13"/>
        <v>633.6</v>
      </c>
    </row>
    <row r="190" spans="1:9" ht="25.5" x14ac:dyDescent="0.25">
      <c r="A190" s="157" t="s">
        <v>567</v>
      </c>
      <c r="B190" s="158">
        <v>93653</v>
      </c>
      <c r="C190" s="157" t="s">
        <v>161</v>
      </c>
      <c r="D190" s="157" t="s">
        <v>330</v>
      </c>
      <c r="E190" s="159" t="s">
        <v>157</v>
      </c>
      <c r="F190" s="160">
        <v>1</v>
      </c>
      <c r="G190" s="196">
        <v>11</v>
      </c>
      <c r="H190" s="196">
        <f t="shared" si="12"/>
        <v>13.51</v>
      </c>
      <c r="I190" s="196">
        <f t="shared" si="13"/>
        <v>13.51</v>
      </c>
    </row>
    <row r="191" spans="1:9" ht="38.25" x14ac:dyDescent="0.25">
      <c r="A191" s="157" t="s">
        <v>568</v>
      </c>
      <c r="B191" s="158" t="s">
        <v>331</v>
      </c>
      <c r="C191" s="157" t="s">
        <v>152</v>
      </c>
      <c r="D191" s="157" t="s">
        <v>332</v>
      </c>
      <c r="E191" s="159" t="s">
        <v>100</v>
      </c>
      <c r="F191" s="160">
        <v>139</v>
      </c>
      <c r="G191" s="196">
        <v>11.41</v>
      </c>
      <c r="H191" s="196">
        <f t="shared" si="12"/>
        <v>14.02</v>
      </c>
      <c r="I191" s="196">
        <f t="shared" si="13"/>
        <v>1948.78</v>
      </c>
    </row>
    <row r="192" spans="1:9" ht="25.5" x14ac:dyDescent="0.25">
      <c r="A192" s="157" t="s">
        <v>569</v>
      </c>
      <c r="B192" s="158">
        <v>91926</v>
      </c>
      <c r="C192" s="157" t="s">
        <v>161</v>
      </c>
      <c r="D192" s="157" t="s">
        <v>334</v>
      </c>
      <c r="E192" s="159" t="s">
        <v>100</v>
      </c>
      <c r="F192" s="160">
        <v>26</v>
      </c>
      <c r="G192" s="196">
        <v>3.94</v>
      </c>
      <c r="H192" s="196">
        <f t="shared" si="12"/>
        <v>4.84</v>
      </c>
      <c r="I192" s="196">
        <f t="shared" si="13"/>
        <v>125.84</v>
      </c>
    </row>
    <row r="193" spans="1:9" ht="76.5" x14ac:dyDescent="0.25">
      <c r="A193" s="157" t="s">
        <v>570</v>
      </c>
      <c r="B193" s="158" t="s">
        <v>335</v>
      </c>
      <c r="C193" s="157" t="s">
        <v>152</v>
      </c>
      <c r="D193" s="157" t="s">
        <v>336</v>
      </c>
      <c r="E193" s="159" t="s">
        <v>157</v>
      </c>
      <c r="F193" s="160">
        <v>2</v>
      </c>
      <c r="G193" s="196">
        <v>133.96</v>
      </c>
      <c r="H193" s="196">
        <f t="shared" si="12"/>
        <v>164.61</v>
      </c>
      <c r="I193" s="196">
        <f t="shared" si="13"/>
        <v>329.22</v>
      </c>
    </row>
    <row r="194" spans="1:9" x14ac:dyDescent="0.25">
      <c r="A194" s="205" t="s">
        <v>571</v>
      </c>
      <c r="B194" s="205"/>
      <c r="C194" s="205"/>
      <c r="D194" s="205" t="s">
        <v>337</v>
      </c>
      <c r="E194" s="205"/>
      <c r="F194" s="208"/>
      <c r="G194" s="205"/>
      <c r="H194" s="205"/>
      <c r="I194" s="207">
        <v>4383.1899999999996</v>
      </c>
    </row>
    <row r="195" spans="1:9" ht="25.5" x14ac:dyDescent="0.25">
      <c r="A195" s="157" t="s">
        <v>572</v>
      </c>
      <c r="B195" s="158">
        <v>93653</v>
      </c>
      <c r="C195" s="157" t="s">
        <v>161</v>
      </c>
      <c r="D195" s="157" t="s">
        <v>330</v>
      </c>
      <c r="E195" s="159" t="s">
        <v>157</v>
      </c>
      <c r="F195" s="160">
        <v>1</v>
      </c>
      <c r="G195" s="196">
        <v>11</v>
      </c>
      <c r="H195" s="196">
        <f>TRUNC(G195 * (1 + 22.88 / 100), 2)</f>
        <v>13.51</v>
      </c>
      <c r="I195" s="196">
        <f>TRUNC(F195 * H195, 2)</f>
        <v>13.51</v>
      </c>
    </row>
    <row r="196" spans="1:9" ht="25.5" x14ac:dyDescent="0.25">
      <c r="A196" s="157" t="s">
        <v>573</v>
      </c>
      <c r="B196" s="158">
        <v>91924</v>
      </c>
      <c r="C196" s="157" t="s">
        <v>161</v>
      </c>
      <c r="D196" s="157" t="s">
        <v>338</v>
      </c>
      <c r="E196" s="159" t="s">
        <v>100</v>
      </c>
      <c r="F196" s="160">
        <v>378</v>
      </c>
      <c r="G196" s="196">
        <v>2.69</v>
      </c>
      <c r="H196" s="196">
        <f>TRUNC(G196 * (1 + 22.88 / 100), 2)</f>
        <v>3.3</v>
      </c>
      <c r="I196" s="196">
        <f>TRUNC(F196 * H196, 2)</f>
        <v>1247.4000000000001</v>
      </c>
    </row>
    <row r="197" spans="1:9" ht="25.5" x14ac:dyDescent="0.25">
      <c r="A197" s="157" t="s">
        <v>574</v>
      </c>
      <c r="B197" s="158" t="s">
        <v>328</v>
      </c>
      <c r="C197" s="157" t="s">
        <v>152</v>
      </c>
      <c r="D197" s="157" t="s">
        <v>329</v>
      </c>
      <c r="E197" s="159" t="s">
        <v>157</v>
      </c>
      <c r="F197" s="160">
        <v>15</v>
      </c>
      <c r="G197" s="196">
        <v>16.12</v>
      </c>
      <c r="H197" s="196">
        <f>TRUNC(G197 * (1 + 22.88 / 100), 2)</f>
        <v>19.8</v>
      </c>
      <c r="I197" s="196">
        <f>TRUNC(F197 * H197, 2)</f>
        <v>297</v>
      </c>
    </row>
    <row r="198" spans="1:9" ht="38.25" x14ac:dyDescent="0.25">
      <c r="A198" s="157" t="s">
        <v>575</v>
      </c>
      <c r="B198" s="158">
        <v>91834</v>
      </c>
      <c r="C198" s="157" t="s">
        <v>161</v>
      </c>
      <c r="D198" s="157" t="s">
        <v>339</v>
      </c>
      <c r="E198" s="159" t="s">
        <v>100</v>
      </c>
      <c r="F198" s="160">
        <v>115</v>
      </c>
      <c r="G198" s="196">
        <v>9.67</v>
      </c>
      <c r="H198" s="196">
        <f>TRUNC(G198 * (1 + 22.88 / 100), 2)</f>
        <v>11.88</v>
      </c>
      <c r="I198" s="196">
        <f>TRUNC(F198 * H198, 2)</f>
        <v>1366.2</v>
      </c>
    </row>
    <row r="199" spans="1:9" ht="89.25" x14ac:dyDescent="0.25">
      <c r="A199" s="157" t="s">
        <v>576</v>
      </c>
      <c r="B199" s="158" t="s">
        <v>340</v>
      </c>
      <c r="C199" s="157" t="s">
        <v>152</v>
      </c>
      <c r="D199" s="157" t="s">
        <v>341</v>
      </c>
      <c r="E199" s="159" t="s">
        <v>157</v>
      </c>
      <c r="F199" s="160">
        <v>14</v>
      </c>
      <c r="G199" s="196">
        <v>84.82</v>
      </c>
      <c r="H199" s="196">
        <f>TRUNC(G199 * (1 + 22.88 / 100), 2)</f>
        <v>104.22</v>
      </c>
      <c r="I199" s="196">
        <f>TRUNC(F199 * H199, 2)</f>
        <v>1459.08</v>
      </c>
    </row>
    <row r="200" spans="1:9" x14ac:dyDescent="0.25">
      <c r="A200" s="205" t="s">
        <v>577</v>
      </c>
      <c r="B200" s="205"/>
      <c r="C200" s="205"/>
      <c r="D200" s="205" t="s">
        <v>342</v>
      </c>
      <c r="E200" s="205"/>
      <c r="F200" s="208"/>
      <c r="G200" s="205"/>
      <c r="H200" s="205"/>
      <c r="I200" s="207">
        <v>827.03</v>
      </c>
    </row>
    <row r="201" spans="1:9" ht="25.5" x14ac:dyDescent="0.25">
      <c r="A201" s="157" t="s">
        <v>578</v>
      </c>
      <c r="B201" s="158" t="s">
        <v>343</v>
      </c>
      <c r="C201" s="157" t="s">
        <v>152</v>
      </c>
      <c r="D201" s="157" t="s">
        <v>344</v>
      </c>
      <c r="E201" s="159" t="s">
        <v>157</v>
      </c>
      <c r="F201" s="160">
        <v>1</v>
      </c>
      <c r="G201" s="196">
        <v>673.04</v>
      </c>
      <c r="H201" s="196">
        <f>TRUNC(G201 * (1 + 22.88 / 100), 2)</f>
        <v>827.03</v>
      </c>
      <c r="I201" s="196">
        <f>TRUNC(F201 * H201, 2)</f>
        <v>827.03</v>
      </c>
    </row>
    <row r="202" spans="1:9" x14ac:dyDescent="0.25">
      <c r="A202" s="205" t="s">
        <v>579</v>
      </c>
      <c r="B202" s="205"/>
      <c r="C202" s="205"/>
      <c r="D202" s="205" t="s">
        <v>345</v>
      </c>
      <c r="E202" s="205"/>
      <c r="F202" s="208"/>
      <c r="G202" s="205"/>
      <c r="H202" s="205"/>
      <c r="I202" s="207">
        <v>24065.47</v>
      </c>
    </row>
    <row r="203" spans="1:9" x14ac:dyDescent="0.25">
      <c r="A203" s="205" t="s">
        <v>580</v>
      </c>
      <c r="B203" s="205"/>
      <c r="C203" s="205"/>
      <c r="D203" s="205" t="s">
        <v>317</v>
      </c>
      <c r="E203" s="205"/>
      <c r="F203" s="208"/>
      <c r="G203" s="205"/>
      <c r="H203" s="205"/>
      <c r="I203" s="207">
        <v>17047.259999999998</v>
      </c>
    </row>
    <row r="204" spans="1:9" ht="25.5" x14ac:dyDescent="0.25">
      <c r="A204" s="157" t="s">
        <v>581</v>
      </c>
      <c r="B204" s="158" t="s">
        <v>324</v>
      </c>
      <c r="C204" s="157" t="s">
        <v>152</v>
      </c>
      <c r="D204" s="157" t="s">
        <v>325</v>
      </c>
      <c r="E204" s="159" t="s">
        <v>157</v>
      </c>
      <c r="F204" s="160">
        <v>2</v>
      </c>
      <c r="G204" s="196">
        <v>161.35</v>
      </c>
      <c r="H204" s="196">
        <f t="shared" ref="H204:H211" si="14">TRUNC(G204 * (1 + 22.88 / 100), 2)</f>
        <v>198.26</v>
      </c>
      <c r="I204" s="196">
        <f t="shared" ref="I204:I211" si="15">TRUNC(F204 * H204, 2)</f>
        <v>396.52</v>
      </c>
    </row>
    <row r="205" spans="1:9" ht="25.5" x14ac:dyDescent="0.25">
      <c r="A205" s="157" t="s">
        <v>582</v>
      </c>
      <c r="B205" s="158" t="s">
        <v>320</v>
      </c>
      <c r="C205" s="157" t="s">
        <v>152</v>
      </c>
      <c r="D205" s="157" t="s">
        <v>321</v>
      </c>
      <c r="E205" s="159" t="s">
        <v>157</v>
      </c>
      <c r="F205" s="160">
        <v>25</v>
      </c>
      <c r="G205" s="196">
        <v>242.9</v>
      </c>
      <c r="H205" s="196">
        <f t="shared" si="14"/>
        <v>298.47000000000003</v>
      </c>
      <c r="I205" s="196">
        <f t="shared" si="15"/>
        <v>7461.75</v>
      </c>
    </row>
    <row r="206" spans="1:9" ht="25.5" x14ac:dyDescent="0.25">
      <c r="A206" s="157" t="s">
        <v>583</v>
      </c>
      <c r="B206" s="158" t="s">
        <v>322</v>
      </c>
      <c r="C206" s="157" t="s">
        <v>152</v>
      </c>
      <c r="D206" s="157" t="s">
        <v>323</v>
      </c>
      <c r="E206" s="159" t="s">
        <v>157</v>
      </c>
      <c r="F206" s="160">
        <v>2</v>
      </c>
      <c r="G206" s="196">
        <v>210.35</v>
      </c>
      <c r="H206" s="196">
        <f t="shared" si="14"/>
        <v>258.47000000000003</v>
      </c>
      <c r="I206" s="196">
        <f t="shared" si="15"/>
        <v>516.94000000000005</v>
      </c>
    </row>
    <row r="207" spans="1:9" ht="25.5" x14ac:dyDescent="0.25">
      <c r="A207" s="157" t="s">
        <v>584</v>
      </c>
      <c r="B207" s="158" t="s">
        <v>326</v>
      </c>
      <c r="C207" s="157" t="s">
        <v>152</v>
      </c>
      <c r="D207" s="157" t="s">
        <v>327</v>
      </c>
      <c r="E207" s="159" t="s">
        <v>100</v>
      </c>
      <c r="F207" s="160">
        <v>182</v>
      </c>
      <c r="G207" s="196">
        <v>26.03</v>
      </c>
      <c r="H207" s="196">
        <f t="shared" si="14"/>
        <v>31.98</v>
      </c>
      <c r="I207" s="196">
        <f t="shared" si="15"/>
        <v>5820.36</v>
      </c>
    </row>
    <row r="208" spans="1:9" ht="25.5" x14ac:dyDescent="0.25">
      <c r="A208" s="157" t="s">
        <v>585</v>
      </c>
      <c r="B208" s="158">
        <v>93653</v>
      </c>
      <c r="C208" s="157" t="s">
        <v>161</v>
      </c>
      <c r="D208" s="157" t="s">
        <v>330</v>
      </c>
      <c r="E208" s="159" t="s">
        <v>157</v>
      </c>
      <c r="F208" s="160">
        <v>1</v>
      </c>
      <c r="G208" s="196">
        <v>11</v>
      </c>
      <c r="H208" s="196">
        <f t="shared" si="14"/>
        <v>13.51</v>
      </c>
      <c r="I208" s="196">
        <f t="shared" si="15"/>
        <v>13.51</v>
      </c>
    </row>
    <row r="209" spans="1:9" ht="38.25" x14ac:dyDescent="0.25">
      <c r="A209" s="157" t="s">
        <v>586</v>
      </c>
      <c r="B209" s="158" t="s">
        <v>331</v>
      </c>
      <c r="C209" s="157" t="s">
        <v>152</v>
      </c>
      <c r="D209" s="157" t="s">
        <v>332</v>
      </c>
      <c r="E209" s="159" t="s">
        <v>100</v>
      </c>
      <c r="F209" s="160">
        <v>138</v>
      </c>
      <c r="G209" s="196">
        <v>11.41</v>
      </c>
      <c r="H209" s="196">
        <f t="shared" si="14"/>
        <v>14.02</v>
      </c>
      <c r="I209" s="196">
        <f t="shared" si="15"/>
        <v>1934.76</v>
      </c>
    </row>
    <row r="210" spans="1:9" ht="76.5" x14ac:dyDescent="0.25">
      <c r="A210" s="157" t="s">
        <v>587</v>
      </c>
      <c r="B210" s="158" t="s">
        <v>335</v>
      </c>
      <c r="C210" s="157" t="s">
        <v>152</v>
      </c>
      <c r="D210" s="157" t="s">
        <v>336</v>
      </c>
      <c r="E210" s="159" t="s">
        <v>157</v>
      </c>
      <c r="F210" s="160">
        <v>2</v>
      </c>
      <c r="G210" s="196">
        <v>133.96</v>
      </c>
      <c r="H210" s="196">
        <f t="shared" si="14"/>
        <v>164.61</v>
      </c>
      <c r="I210" s="196">
        <f t="shared" si="15"/>
        <v>329.22</v>
      </c>
    </row>
    <row r="211" spans="1:9" ht="25.5" x14ac:dyDescent="0.25">
      <c r="A211" s="157" t="s">
        <v>588</v>
      </c>
      <c r="B211" s="158" t="s">
        <v>328</v>
      </c>
      <c r="C211" s="157" t="s">
        <v>152</v>
      </c>
      <c r="D211" s="157" t="s">
        <v>329</v>
      </c>
      <c r="E211" s="159" t="s">
        <v>157</v>
      </c>
      <c r="F211" s="160">
        <v>29</v>
      </c>
      <c r="G211" s="196">
        <v>16.12</v>
      </c>
      <c r="H211" s="196">
        <f t="shared" si="14"/>
        <v>19.8</v>
      </c>
      <c r="I211" s="196">
        <f t="shared" si="15"/>
        <v>574.20000000000005</v>
      </c>
    </row>
    <row r="212" spans="1:9" x14ac:dyDescent="0.25">
      <c r="A212" s="205" t="s">
        <v>589</v>
      </c>
      <c r="B212" s="205"/>
      <c r="C212" s="205"/>
      <c r="D212" s="205" t="s">
        <v>337</v>
      </c>
      <c r="E212" s="205"/>
      <c r="F212" s="208"/>
      <c r="G212" s="205"/>
      <c r="H212" s="205"/>
      <c r="I212" s="207">
        <v>7018.21</v>
      </c>
    </row>
    <row r="213" spans="1:9" ht="25.5" x14ac:dyDescent="0.25">
      <c r="A213" s="157" t="s">
        <v>590</v>
      </c>
      <c r="B213" s="158">
        <v>93653</v>
      </c>
      <c r="C213" s="157" t="s">
        <v>161</v>
      </c>
      <c r="D213" s="157" t="s">
        <v>330</v>
      </c>
      <c r="E213" s="159" t="s">
        <v>157</v>
      </c>
      <c r="F213" s="160">
        <v>1</v>
      </c>
      <c r="G213" s="196">
        <v>11</v>
      </c>
      <c r="H213" s="196">
        <f>TRUNC(G213 * (1 + 22.88 / 100), 2)</f>
        <v>13.51</v>
      </c>
      <c r="I213" s="196">
        <f>TRUNC(F213 * H213, 2)</f>
        <v>13.51</v>
      </c>
    </row>
    <row r="214" spans="1:9" ht="25.5" x14ac:dyDescent="0.25">
      <c r="A214" s="157" t="s">
        <v>591</v>
      </c>
      <c r="B214" s="158">
        <v>91924</v>
      </c>
      <c r="C214" s="157" t="s">
        <v>161</v>
      </c>
      <c r="D214" s="157" t="s">
        <v>338</v>
      </c>
      <c r="E214" s="159" t="s">
        <v>100</v>
      </c>
      <c r="F214" s="160">
        <v>633</v>
      </c>
      <c r="G214" s="196">
        <v>2.69</v>
      </c>
      <c r="H214" s="196">
        <f>TRUNC(G214 * (1 + 22.88 / 100), 2)</f>
        <v>3.3</v>
      </c>
      <c r="I214" s="196">
        <f>TRUNC(F214 * H214, 2)</f>
        <v>2088.9</v>
      </c>
    </row>
    <row r="215" spans="1:9" ht="38.25" x14ac:dyDescent="0.25">
      <c r="A215" s="157" t="s">
        <v>592</v>
      </c>
      <c r="B215" s="158">
        <v>91834</v>
      </c>
      <c r="C215" s="157" t="s">
        <v>161</v>
      </c>
      <c r="D215" s="157" t="s">
        <v>339</v>
      </c>
      <c r="E215" s="159" t="s">
        <v>100</v>
      </c>
      <c r="F215" s="160">
        <v>190</v>
      </c>
      <c r="G215" s="196">
        <v>9.67</v>
      </c>
      <c r="H215" s="196">
        <f>TRUNC(G215 * (1 + 22.88 / 100), 2)</f>
        <v>11.88</v>
      </c>
      <c r="I215" s="196">
        <f>TRUNC(F215 * H215, 2)</f>
        <v>2257.1999999999998</v>
      </c>
    </row>
    <row r="216" spans="1:9" ht="25.5" x14ac:dyDescent="0.25">
      <c r="A216" s="157" t="s">
        <v>593</v>
      </c>
      <c r="B216" s="158" t="s">
        <v>328</v>
      </c>
      <c r="C216" s="157" t="s">
        <v>152</v>
      </c>
      <c r="D216" s="157" t="s">
        <v>329</v>
      </c>
      <c r="E216" s="159" t="s">
        <v>157</v>
      </c>
      <c r="F216" s="160">
        <v>29</v>
      </c>
      <c r="G216" s="196">
        <v>16.12</v>
      </c>
      <c r="H216" s="196">
        <f>TRUNC(G216 * (1 + 22.88 / 100), 2)</f>
        <v>19.8</v>
      </c>
      <c r="I216" s="196">
        <f>TRUNC(F216 * H216, 2)</f>
        <v>574.20000000000005</v>
      </c>
    </row>
    <row r="217" spans="1:9" ht="89.25" x14ac:dyDescent="0.25">
      <c r="A217" s="157" t="s">
        <v>594</v>
      </c>
      <c r="B217" s="158" t="s">
        <v>340</v>
      </c>
      <c r="C217" s="157" t="s">
        <v>152</v>
      </c>
      <c r="D217" s="157" t="s">
        <v>341</v>
      </c>
      <c r="E217" s="159" t="s">
        <v>157</v>
      </c>
      <c r="F217" s="160">
        <v>20</v>
      </c>
      <c r="G217" s="196">
        <v>84.82</v>
      </c>
      <c r="H217" s="196">
        <f>TRUNC(G217 * (1 + 22.88 / 100), 2)</f>
        <v>104.22</v>
      </c>
      <c r="I217" s="196">
        <f>TRUNC(F217 * H217, 2)</f>
        <v>2084.4</v>
      </c>
    </row>
    <row r="218" spans="1:9" x14ac:dyDescent="0.25">
      <c r="A218" s="205" t="s">
        <v>595</v>
      </c>
      <c r="B218" s="205"/>
      <c r="C218" s="205"/>
      <c r="D218" s="205" t="s">
        <v>346</v>
      </c>
      <c r="E218" s="205"/>
      <c r="F218" s="208"/>
      <c r="G218" s="205"/>
      <c r="H218" s="205"/>
      <c r="I218" s="207">
        <v>23129.360000000001</v>
      </c>
    </row>
    <row r="219" spans="1:9" x14ac:dyDescent="0.25">
      <c r="A219" s="205" t="s">
        <v>596</v>
      </c>
      <c r="B219" s="205"/>
      <c r="C219" s="205"/>
      <c r="D219" s="205" t="s">
        <v>317</v>
      </c>
      <c r="E219" s="205"/>
      <c r="F219" s="208"/>
      <c r="G219" s="205"/>
      <c r="H219" s="205"/>
      <c r="I219" s="207">
        <v>16299.79</v>
      </c>
    </row>
    <row r="220" spans="1:9" ht="25.5" x14ac:dyDescent="0.25">
      <c r="A220" s="157" t="s">
        <v>597</v>
      </c>
      <c r="B220" s="158" t="s">
        <v>326</v>
      </c>
      <c r="C220" s="157" t="s">
        <v>152</v>
      </c>
      <c r="D220" s="157" t="s">
        <v>327</v>
      </c>
      <c r="E220" s="159" t="s">
        <v>100</v>
      </c>
      <c r="F220" s="160">
        <v>178</v>
      </c>
      <c r="G220" s="196">
        <v>26.03</v>
      </c>
      <c r="H220" s="196">
        <f t="shared" ref="H220:H226" si="16">TRUNC(G220 * (1 + 22.88 / 100), 2)</f>
        <v>31.98</v>
      </c>
      <c r="I220" s="196">
        <f t="shared" ref="I220:I226" si="17">TRUNC(F220 * H220, 2)</f>
        <v>5692.44</v>
      </c>
    </row>
    <row r="221" spans="1:9" ht="25.5" x14ac:dyDescent="0.25">
      <c r="A221" s="157" t="s">
        <v>598</v>
      </c>
      <c r="B221" s="158" t="s">
        <v>324</v>
      </c>
      <c r="C221" s="157" t="s">
        <v>152</v>
      </c>
      <c r="D221" s="157" t="s">
        <v>325</v>
      </c>
      <c r="E221" s="159" t="s">
        <v>157</v>
      </c>
      <c r="F221" s="160">
        <v>2</v>
      </c>
      <c r="G221" s="196">
        <v>161.35</v>
      </c>
      <c r="H221" s="196">
        <f t="shared" si="16"/>
        <v>198.26</v>
      </c>
      <c r="I221" s="196">
        <f t="shared" si="17"/>
        <v>396.52</v>
      </c>
    </row>
    <row r="222" spans="1:9" ht="25.5" x14ac:dyDescent="0.25">
      <c r="A222" s="157" t="s">
        <v>599</v>
      </c>
      <c r="B222" s="158" t="s">
        <v>322</v>
      </c>
      <c r="C222" s="157" t="s">
        <v>152</v>
      </c>
      <c r="D222" s="157" t="s">
        <v>323</v>
      </c>
      <c r="E222" s="159" t="s">
        <v>157</v>
      </c>
      <c r="F222" s="160">
        <v>2</v>
      </c>
      <c r="G222" s="196">
        <v>210.35</v>
      </c>
      <c r="H222" s="196">
        <f t="shared" si="16"/>
        <v>258.47000000000003</v>
      </c>
      <c r="I222" s="196">
        <f t="shared" si="17"/>
        <v>516.94000000000005</v>
      </c>
    </row>
    <row r="223" spans="1:9" ht="25.5" x14ac:dyDescent="0.25">
      <c r="A223" s="157" t="s">
        <v>600</v>
      </c>
      <c r="B223" s="158" t="s">
        <v>320</v>
      </c>
      <c r="C223" s="157" t="s">
        <v>152</v>
      </c>
      <c r="D223" s="157" t="s">
        <v>321</v>
      </c>
      <c r="E223" s="159" t="s">
        <v>157</v>
      </c>
      <c r="F223" s="160">
        <v>23</v>
      </c>
      <c r="G223" s="196">
        <v>242.9</v>
      </c>
      <c r="H223" s="196">
        <f t="shared" si="16"/>
        <v>298.47000000000003</v>
      </c>
      <c r="I223" s="196">
        <f t="shared" si="17"/>
        <v>6864.81</v>
      </c>
    </row>
    <row r="224" spans="1:9" ht="38.25" x14ac:dyDescent="0.25">
      <c r="A224" s="157" t="s">
        <v>601</v>
      </c>
      <c r="B224" s="158" t="s">
        <v>331</v>
      </c>
      <c r="C224" s="157" t="s">
        <v>152</v>
      </c>
      <c r="D224" s="157" t="s">
        <v>332</v>
      </c>
      <c r="E224" s="159" t="s">
        <v>100</v>
      </c>
      <c r="F224" s="160">
        <v>143</v>
      </c>
      <c r="G224" s="196">
        <v>11.41</v>
      </c>
      <c r="H224" s="196">
        <f t="shared" si="16"/>
        <v>14.02</v>
      </c>
      <c r="I224" s="196">
        <f t="shared" si="17"/>
        <v>2004.86</v>
      </c>
    </row>
    <row r="225" spans="1:9" ht="76.5" x14ac:dyDescent="0.25">
      <c r="A225" s="157" t="s">
        <v>602</v>
      </c>
      <c r="B225" s="158" t="s">
        <v>335</v>
      </c>
      <c r="C225" s="157" t="s">
        <v>152</v>
      </c>
      <c r="D225" s="157" t="s">
        <v>336</v>
      </c>
      <c r="E225" s="159" t="s">
        <v>157</v>
      </c>
      <c r="F225" s="160">
        <v>2</v>
      </c>
      <c r="G225" s="196">
        <v>133.96</v>
      </c>
      <c r="H225" s="196">
        <f t="shared" si="16"/>
        <v>164.61</v>
      </c>
      <c r="I225" s="196">
        <f t="shared" si="17"/>
        <v>329.22</v>
      </c>
    </row>
    <row r="226" spans="1:9" ht="25.5" x14ac:dyDescent="0.25">
      <c r="A226" s="157" t="s">
        <v>603</v>
      </c>
      <c r="B226" s="158" t="s">
        <v>328</v>
      </c>
      <c r="C226" s="157" t="s">
        <v>152</v>
      </c>
      <c r="D226" s="157" t="s">
        <v>329</v>
      </c>
      <c r="E226" s="159" t="s">
        <v>157</v>
      </c>
      <c r="F226" s="160">
        <v>25</v>
      </c>
      <c r="G226" s="196">
        <v>16.12</v>
      </c>
      <c r="H226" s="196">
        <f t="shared" si="16"/>
        <v>19.8</v>
      </c>
      <c r="I226" s="196">
        <f t="shared" si="17"/>
        <v>495</v>
      </c>
    </row>
    <row r="227" spans="1:9" x14ac:dyDescent="0.25">
      <c r="A227" s="205" t="s">
        <v>604</v>
      </c>
      <c r="B227" s="205"/>
      <c r="C227" s="205"/>
      <c r="D227" s="205" t="s">
        <v>337</v>
      </c>
      <c r="E227" s="205"/>
      <c r="F227" s="208"/>
      <c r="G227" s="205"/>
      <c r="H227" s="205"/>
      <c r="I227" s="207">
        <v>6829.57</v>
      </c>
    </row>
    <row r="228" spans="1:9" ht="25.5" x14ac:dyDescent="0.25">
      <c r="A228" s="157" t="s">
        <v>605</v>
      </c>
      <c r="B228" s="158">
        <v>91924</v>
      </c>
      <c r="C228" s="157" t="s">
        <v>161</v>
      </c>
      <c r="D228" s="157" t="s">
        <v>338</v>
      </c>
      <c r="E228" s="159" t="s">
        <v>100</v>
      </c>
      <c r="F228" s="160">
        <v>645</v>
      </c>
      <c r="G228" s="196">
        <v>2.69</v>
      </c>
      <c r="H228" s="196">
        <f>TRUNC(G228 * (1 + 22.88 / 100), 2)</f>
        <v>3.3</v>
      </c>
      <c r="I228" s="196">
        <f>TRUNC(F228 * H228, 2)</f>
        <v>2128.5</v>
      </c>
    </row>
    <row r="229" spans="1:9" ht="38.25" x14ac:dyDescent="0.25">
      <c r="A229" s="157" t="s">
        <v>606</v>
      </c>
      <c r="B229" s="158">
        <v>91834</v>
      </c>
      <c r="C229" s="157" t="s">
        <v>161</v>
      </c>
      <c r="D229" s="157" t="s">
        <v>339</v>
      </c>
      <c r="E229" s="159" t="s">
        <v>100</v>
      </c>
      <c r="F229" s="160">
        <v>195</v>
      </c>
      <c r="G229" s="196">
        <v>9.67</v>
      </c>
      <c r="H229" s="196">
        <f>TRUNC(G229 * (1 + 22.88 / 100), 2)</f>
        <v>11.88</v>
      </c>
      <c r="I229" s="196">
        <f>TRUNC(F229 * H229, 2)</f>
        <v>2316.6</v>
      </c>
    </row>
    <row r="230" spans="1:9" ht="25.5" x14ac:dyDescent="0.25">
      <c r="A230" s="157" t="s">
        <v>607</v>
      </c>
      <c r="B230" s="158">
        <v>93653</v>
      </c>
      <c r="C230" s="157" t="s">
        <v>161</v>
      </c>
      <c r="D230" s="157" t="s">
        <v>330</v>
      </c>
      <c r="E230" s="159" t="s">
        <v>157</v>
      </c>
      <c r="F230" s="160">
        <v>1</v>
      </c>
      <c r="G230" s="196">
        <v>11</v>
      </c>
      <c r="H230" s="196">
        <f>TRUNC(G230 * (1 + 22.88 / 100), 2)</f>
        <v>13.51</v>
      </c>
      <c r="I230" s="196">
        <f>TRUNC(F230 * H230, 2)</f>
        <v>13.51</v>
      </c>
    </row>
    <row r="231" spans="1:9" ht="25.5" x14ac:dyDescent="0.25">
      <c r="A231" s="157" t="s">
        <v>608</v>
      </c>
      <c r="B231" s="158" t="s">
        <v>328</v>
      </c>
      <c r="C231" s="157" t="s">
        <v>152</v>
      </c>
      <c r="D231" s="157" t="s">
        <v>329</v>
      </c>
      <c r="E231" s="159" t="s">
        <v>157</v>
      </c>
      <c r="F231" s="160">
        <v>25</v>
      </c>
      <c r="G231" s="196">
        <v>16.12</v>
      </c>
      <c r="H231" s="196">
        <f>TRUNC(G231 * (1 + 22.88 / 100), 2)</f>
        <v>19.8</v>
      </c>
      <c r="I231" s="196">
        <f>TRUNC(F231 * H231, 2)</f>
        <v>495</v>
      </c>
    </row>
    <row r="232" spans="1:9" ht="89.25" x14ac:dyDescent="0.25">
      <c r="A232" s="157" t="s">
        <v>609</v>
      </c>
      <c r="B232" s="158" t="s">
        <v>340</v>
      </c>
      <c r="C232" s="157" t="s">
        <v>152</v>
      </c>
      <c r="D232" s="157" t="s">
        <v>341</v>
      </c>
      <c r="E232" s="159" t="s">
        <v>157</v>
      </c>
      <c r="F232" s="160">
        <v>18</v>
      </c>
      <c r="G232" s="196">
        <v>84.82</v>
      </c>
      <c r="H232" s="196">
        <f>TRUNC(G232 * (1 + 22.88 / 100), 2)</f>
        <v>104.22</v>
      </c>
      <c r="I232" s="196">
        <f>TRUNC(F232 * H232, 2)</f>
        <v>1875.96</v>
      </c>
    </row>
    <row r="233" spans="1:9" x14ac:dyDescent="0.25">
      <c r="A233" s="205" t="s">
        <v>610</v>
      </c>
      <c r="B233" s="205"/>
      <c r="C233" s="205"/>
      <c r="D233" s="205" t="s">
        <v>347</v>
      </c>
      <c r="E233" s="205"/>
      <c r="F233" s="208"/>
      <c r="G233" s="205"/>
      <c r="H233" s="205"/>
      <c r="I233" s="207">
        <v>536.97</v>
      </c>
    </row>
    <row r="234" spans="1:9" ht="25.5" x14ac:dyDescent="0.25">
      <c r="A234" s="157" t="s">
        <v>611</v>
      </c>
      <c r="B234" s="158">
        <v>95728</v>
      </c>
      <c r="C234" s="157" t="s">
        <v>161</v>
      </c>
      <c r="D234" s="157" t="s">
        <v>348</v>
      </c>
      <c r="E234" s="159" t="s">
        <v>100</v>
      </c>
      <c r="F234" s="160">
        <v>10</v>
      </c>
      <c r="G234" s="196">
        <v>16.260000000000002</v>
      </c>
      <c r="H234" s="196">
        <f>TRUNC(G234 * (1 + 22.88 / 100), 2)</f>
        <v>19.98</v>
      </c>
      <c r="I234" s="196">
        <f>TRUNC(F234 * H234, 2)</f>
        <v>199.8</v>
      </c>
    </row>
    <row r="235" spans="1:9" ht="25.5" x14ac:dyDescent="0.25">
      <c r="A235" s="157" t="s">
        <v>612</v>
      </c>
      <c r="B235" s="158" t="s">
        <v>349</v>
      </c>
      <c r="C235" s="157" t="s">
        <v>152</v>
      </c>
      <c r="D235" s="157" t="s">
        <v>350</v>
      </c>
      <c r="E235" s="159" t="s">
        <v>157</v>
      </c>
      <c r="F235" s="160">
        <v>3</v>
      </c>
      <c r="G235" s="196">
        <v>91.47</v>
      </c>
      <c r="H235" s="196">
        <f>TRUNC(G235 * (1 + 22.88 / 100), 2)</f>
        <v>112.39</v>
      </c>
      <c r="I235" s="196">
        <f>TRUNC(F235 * H235, 2)</f>
        <v>337.17</v>
      </c>
    </row>
    <row r="236" spans="1:9" x14ac:dyDescent="0.25">
      <c r="A236" s="205" t="s">
        <v>613</v>
      </c>
      <c r="B236" s="205"/>
      <c r="C236" s="205"/>
      <c r="D236" s="205" t="s">
        <v>351</v>
      </c>
      <c r="E236" s="205"/>
      <c r="F236" s="208"/>
      <c r="G236" s="205"/>
      <c r="H236" s="205"/>
      <c r="I236" s="207">
        <v>16739.939999999999</v>
      </c>
    </row>
    <row r="237" spans="1:9" x14ac:dyDescent="0.25">
      <c r="A237" s="205" t="s">
        <v>614</v>
      </c>
      <c r="B237" s="205"/>
      <c r="C237" s="205"/>
      <c r="D237" s="205" t="s">
        <v>352</v>
      </c>
      <c r="E237" s="205"/>
      <c r="F237" s="208"/>
      <c r="G237" s="205"/>
      <c r="H237" s="205"/>
      <c r="I237" s="207">
        <v>5147.66</v>
      </c>
    </row>
    <row r="238" spans="1:9" ht="25.5" x14ac:dyDescent="0.25">
      <c r="A238" s="157" t="s">
        <v>615</v>
      </c>
      <c r="B238" s="158">
        <v>92980</v>
      </c>
      <c r="C238" s="157" t="s">
        <v>161</v>
      </c>
      <c r="D238" s="157" t="s">
        <v>353</v>
      </c>
      <c r="E238" s="159" t="s">
        <v>100</v>
      </c>
      <c r="F238" s="160">
        <v>150</v>
      </c>
      <c r="G238" s="196">
        <v>10.08</v>
      </c>
      <c r="H238" s="196">
        <f t="shared" ref="H238:H248" si="18">TRUNC(G238 * (1 + 22.88 / 100), 2)</f>
        <v>12.38</v>
      </c>
      <c r="I238" s="196">
        <f t="shared" ref="I238:I248" si="19">TRUNC(F238 * H238, 2)</f>
        <v>1857</v>
      </c>
    </row>
    <row r="239" spans="1:9" ht="25.5" x14ac:dyDescent="0.25">
      <c r="A239" s="157" t="s">
        <v>616</v>
      </c>
      <c r="B239" s="158" t="s">
        <v>354</v>
      </c>
      <c r="C239" s="157" t="s">
        <v>152</v>
      </c>
      <c r="D239" s="157" t="s">
        <v>355</v>
      </c>
      <c r="E239" s="159" t="s">
        <v>100</v>
      </c>
      <c r="F239" s="160">
        <v>11</v>
      </c>
      <c r="G239" s="196">
        <v>14.95</v>
      </c>
      <c r="H239" s="196">
        <f t="shared" si="18"/>
        <v>18.37</v>
      </c>
      <c r="I239" s="196">
        <f t="shared" si="19"/>
        <v>202.07</v>
      </c>
    </row>
    <row r="240" spans="1:9" ht="38.25" x14ac:dyDescent="0.25">
      <c r="A240" s="157" t="s">
        <v>617</v>
      </c>
      <c r="B240" s="158" t="s">
        <v>356</v>
      </c>
      <c r="C240" s="157" t="s">
        <v>152</v>
      </c>
      <c r="D240" s="157" t="s">
        <v>357</v>
      </c>
      <c r="E240" s="159" t="s">
        <v>157</v>
      </c>
      <c r="F240" s="160">
        <v>1</v>
      </c>
      <c r="G240" s="196">
        <v>30.8</v>
      </c>
      <c r="H240" s="196">
        <f t="shared" si="18"/>
        <v>37.840000000000003</v>
      </c>
      <c r="I240" s="196">
        <f t="shared" si="19"/>
        <v>37.840000000000003</v>
      </c>
    </row>
    <row r="241" spans="1:9" ht="25.5" x14ac:dyDescent="0.25">
      <c r="A241" s="157" t="s">
        <v>618</v>
      </c>
      <c r="B241" s="158" t="s">
        <v>358</v>
      </c>
      <c r="C241" s="157" t="s">
        <v>152</v>
      </c>
      <c r="D241" s="157" t="s">
        <v>359</v>
      </c>
      <c r="E241" s="159" t="s">
        <v>157</v>
      </c>
      <c r="F241" s="160">
        <v>4</v>
      </c>
      <c r="G241" s="196">
        <v>14.12</v>
      </c>
      <c r="H241" s="196">
        <f t="shared" si="18"/>
        <v>17.350000000000001</v>
      </c>
      <c r="I241" s="196">
        <f t="shared" si="19"/>
        <v>69.400000000000006</v>
      </c>
    </row>
    <row r="242" spans="1:9" ht="38.25" x14ac:dyDescent="0.25">
      <c r="A242" s="157" t="s">
        <v>619</v>
      </c>
      <c r="B242" s="158" t="s">
        <v>360</v>
      </c>
      <c r="C242" s="157" t="s">
        <v>152</v>
      </c>
      <c r="D242" s="157" t="s">
        <v>361</v>
      </c>
      <c r="E242" s="159" t="s">
        <v>100</v>
      </c>
      <c r="F242" s="160">
        <v>22</v>
      </c>
      <c r="G242" s="196">
        <v>10.57</v>
      </c>
      <c r="H242" s="196">
        <f t="shared" si="18"/>
        <v>12.98</v>
      </c>
      <c r="I242" s="196">
        <f t="shared" si="19"/>
        <v>285.56</v>
      </c>
    </row>
    <row r="243" spans="1:9" ht="25.5" x14ac:dyDescent="0.25">
      <c r="A243" s="157" t="s">
        <v>620</v>
      </c>
      <c r="B243" s="158">
        <v>93358</v>
      </c>
      <c r="C243" s="157" t="s">
        <v>161</v>
      </c>
      <c r="D243" s="157" t="s">
        <v>363</v>
      </c>
      <c r="E243" s="159" t="s">
        <v>166</v>
      </c>
      <c r="F243" s="160">
        <v>2</v>
      </c>
      <c r="G243" s="196">
        <v>72.19</v>
      </c>
      <c r="H243" s="196">
        <f t="shared" si="18"/>
        <v>88.7</v>
      </c>
      <c r="I243" s="196">
        <f t="shared" si="19"/>
        <v>177.4</v>
      </c>
    </row>
    <row r="244" spans="1:9" ht="25.5" x14ac:dyDescent="0.25">
      <c r="A244" s="157" t="s">
        <v>621</v>
      </c>
      <c r="B244" s="158">
        <v>93382</v>
      </c>
      <c r="C244" s="157" t="s">
        <v>161</v>
      </c>
      <c r="D244" s="157" t="s">
        <v>176</v>
      </c>
      <c r="E244" s="159" t="s">
        <v>166</v>
      </c>
      <c r="F244" s="160">
        <v>2</v>
      </c>
      <c r="G244" s="196">
        <v>27.08</v>
      </c>
      <c r="H244" s="196">
        <f t="shared" si="18"/>
        <v>33.270000000000003</v>
      </c>
      <c r="I244" s="196">
        <f t="shared" si="19"/>
        <v>66.540000000000006</v>
      </c>
    </row>
    <row r="245" spans="1:9" ht="25.5" x14ac:dyDescent="0.25">
      <c r="A245" s="157" t="s">
        <v>622</v>
      </c>
      <c r="B245" s="158" t="s">
        <v>364</v>
      </c>
      <c r="C245" s="157" t="s">
        <v>152</v>
      </c>
      <c r="D245" s="157" t="s">
        <v>365</v>
      </c>
      <c r="E245" s="159" t="s">
        <v>100</v>
      </c>
      <c r="F245" s="160">
        <v>4</v>
      </c>
      <c r="G245" s="196">
        <v>43.06</v>
      </c>
      <c r="H245" s="196">
        <f t="shared" si="18"/>
        <v>52.91</v>
      </c>
      <c r="I245" s="196">
        <f t="shared" si="19"/>
        <v>211.64</v>
      </c>
    </row>
    <row r="246" spans="1:9" ht="38.25" x14ac:dyDescent="0.25">
      <c r="A246" s="157" t="s">
        <v>623</v>
      </c>
      <c r="B246" s="158" t="s">
        <v>366</v>
      </c>
      <c r="C246" s="157" t="s">
        <v>152</v>
      </c>
      <c r="D246" s="157" t="s">
        <v>367</v>
      </c>
      <c r="E246" s="159" t="s">
        <v>100</v>
      </c>
      <c r="F246" s="160">
        <v>2.5</v>
      </c>
      <c r="G246" s="196">
        <v>32.86</v>
      </c>
      <c r="H246" s="196">
        <f t="shared" si="18"/>
        <v>40.369999999999997</v>
      </c>
      <c r="I246" s="196">
        <f t="shared" si="19"/>
        <v>100.92</v>
      </c>
    </row>
    <row r="247" spans="1:9" ht="38.25" x14ac:dyDescent="0.25">
      <c r="A247" s="157" t="s">
        <v>624</v>
      </c>
      <c r="B247" s="158">
        <v>97886</v>
      </c>
      <c r="C247" s="157" t="s">
        <v>161</v>
      </c>
      <c r="D247" s="157" t="s">
        <v>369</v>
      </c>
      <c r="E247" s="159" t="s">
        <v>157</v>
      </c>
      <c r="F247" s="160">
        <v>3</v>
      </c>
      <c r="G247" s="196">
        <v>147.35</v>
      </c>
      <c r="H247" s="196">
        <f t="shared" si="18"/>
        <v>181.06</v>
      </c>
      <c r="I247" s="196">
        <f t="shared" si="19"/>
        <v>543.17999999999995</v>
      </c>
    </row>
    <row r="248" spans="1:9" ht="51" x14ac:dyDescent="0.25">
      <c r="A248" s="157" t="s">
        <v>625</v>
      </c>
      <c r="B248" s="158" t="s">
        <v>370</v>
      </c>
      <c r="C248" s="157" t="s">
        <v>152</v>
      </c>
      <c r="D248" s="157" t="s">
        <v>371</v>
      </c>
      <c r="E248" s="159" t="s">
        <v>157</v>
      </c>
      <c r="F248" s="160">
        <v>1</v>
      </c>
      <c r="G248" s="196">
        <v>1298.92</v>
      </c>
      <c r="H248" s="196">
        <f t="shared" si="18"/>
        <v>1596.11</v>
      </c>
      <c r="I248" s="196">
        <f t="shared" si="19"/>
        <v>1596.11</v>
      </c>
    </row>
    <row r="249" spans="1:9" x14ac:dyDescent="0.25">
      <c r="A249" s="205" t="s">
        <v>626</v>
      </c>
      <c r="B249" s="205"/>
      <c r="C249" s="205"/>
      <c r="D249" s="205" t="s">
        <v>372</v>
      </c>
      <c r="E249" s="205"/>
      <c r="F249" s="208"/>
      <c r="G249" s="205"/>
      <c r="H249" s="205"/>
      <c r="I249" s="207">
        <v>536.30999999999995</v>
      </c>
    </row>
    <row r="250" spans="1:9" ht="38.25" x14ac:dyDescent="0.25">
      <c r="A250" s="157" t="s">
        <v>627</v>
      </c>
      <c r="B250" s="158">
        <v>95787</v>
      </c>
      <c r="C250" s="157" t="s">
        <v>161</v>
      </c>
      <c r="D250" s="157" t="s">
        <v>373</v>
      </c>
      <c r="E250" s="159" t="s">
        <v>157</v>
      </c>
      <c r="F250" s="160">
        <v>1</v>
      </c>
      <c r="G250" s="196">
        <v>26.09</v>
      </c>
      <c r="H250" s="196">
        <f t="shared" ref="H250:H257" si="20">TRUNC(G250 * (1 + 22.88 / 100), 2)</f>
        <v>32.049999999999997</v>
      </c>
      <c r="I250" s="196">
        <f t="shared" ref="I250:I257" si="21">TRUNC(F250 * H250, 2)</f>
        <v>32.049999999999997</v>
      </c>
    </row>
    <row r="251" spans="1:9" ht="25.5" x14ac:dyDescent="0.25">
      <c r="A251" s="157" t="s">
        <v>628</v>
      </c>
      <c r="B251" s="158">
        <v>95778</v>
      </c>
      <c r="C251" s="157" t="s">
        <v>161</v>
      </c>
      <c r="D251" s="157" t="s">
        <v>375</v>
      </c>
      <c r="E251" s="159" t="s">
        <v>157</v>
      </c>
      <c r="F251" s="160">
        <v>1</v>
      </c>
      <c r="G251" s="196">
        <v>26.69</v>
      </c>
      <c r="H251" s="196">
        <f t="shared" si="20"/>
        <v>32.79</v>
      </c>
      <c r="I251" s="196">
        <f t="shared" si="21"/>
        <v>32.79</v>
      </c>
    </row>
    <row r="252" spans="1:9" ht="25.5" x14ac:dyDescent="0.25">
      <c r="A252" s="157" t="s">
        <v>629</v>
      </c>
      <c r="B252" s="158">
        <v>95779</v>
      </c>
      <c r="C252" s="157" t="s">
        <v>161</v>
      </c>
      <c r="D252" s="157" t="s">
        <v>377</v>
      </c>
      <c r="E252" s="159" t="s">
        <v>157</v>
      </c>
      <c r="F252" s="160">
        <v>1</v>
      </c>
      <c r="G252" s="196">
        <v>22.1</v>
      </c>
      <c r="H252" s="196">
        <f t="shared" si="20"/>
        <v>27.15</v>
      </c>
      <c r="I252" s="196">
        <f t="shared" si="21"/>
        <v>27.15</v>
      </c>
    </row>
    <row r="253" spans="1:9" ht="25.5" x14ac:dyDescent="0.25">
      <c r="A253" s="157" t="s">
        <v>630</v>
      </c>
      <c r="B253" s="158" t="s">
        <v>378</v>
      </c>
      <c r="C253" s="157" t="s">
        <v>152</v>
      </c>
      <c r="D253" s="157" t="s">
        <v>379</v>
      </c>
      <c r="E253" s="159" t="s">
        <v>157</v>
      </c>
      <c r="F253" s="160">
        <v>1</v>
      </c>
      <c r="G253" s="196">
        <v>10.48</v>
      </c>
      <c r="H253" s="196">
        <f t="shared" si="20"/>
        <v>12.87</v>
      </c>
      <c r="I253" s="196">
        <f t="shared" si="21"/>
        <v>12.87</v>
      </c>
    </row>
    <row r="254" spans="1:9" ht="38.25" x14ac:dyDescent="0.25">
      <c r="A254" s="157" t="s">
        <v>631</v>
      </c>
      <c r="B254" s="158" t="s">
        <v>380</v>
      </c>
      <c r="C254" s="157" t="s">
        <v>152</v>
      </c>
      <c r="D254" s="157" t="s">
        <v>381</v>
      </c>
      <c r="E254" s="159" t="s">
        <v>157</v>
      </c>
      <c r="F254" s="160">
        <v>1</v>
      </c>
      <c r="G254" s="196">
        <v>110.58</v>
      </c>
      <c r="H254" s="196">
        <f t="shared" si="20"/>
        <v>135.88</v>
      </c>
      <c r="I254" s="196">
        <f t="shared" si="21"/>
        <v>135.88</v>
      </c>
    </row>
    <row r="255" spans="1:9" ht="25.5" x14ac:dyDescent="0.25">
      <c r="A255" s="157" t="s">
        <v>632</v>
      </c>
      <c r="B255" s="158">
        <v>91926</v>
      </c>
      <c r="C255" s="157" t="s">
        <v>161</v>
      </c>
      <c r="D255" s="157" t="s">
        <v>334</v>
      </c>
      <c r="E255" s="159" t="s">
        <v>100</v>
      </c>
      <c r="F255" s="160">
        <v>16</v>
      </c>
      <c r="G255" s="196">
        <v>3.94</v>
      </c>
      <c r="H255" s="196">
        <f t="shared" si="20"/>
        <v>4.84</v>
      </c>
      <c r="I255" s="196">
        <f t="shared" si="21"/>
        <v>77.44</v>
      </c>
    </row>
    <row r="256" spans="1:9" ht="38.25" x14ac:dyDescent="0.25">
      <c r="A256" s="157" t="s">
        <v>633</v>
      </c>
      <c r="B256" s="158" t="s">
        <v>382</v>
      </c>
      <c r="C256" s="157" t="s">
        <v>152</v>
      </c>
      <c r="D256" s="157" t="s">
        <v>383</v>
      </c>
      <c r="E256" s="159" t="s">
        <v>157</v>
      </c>
      <c r="F256" s="160">
        <v>1</v>
      </c>
      <c r="G256" s="196">
        <v>19.46</v>
      </c>
      <c r="H256" s="196">
        <f t="shared" si="20"/>
        <v>23.91</v>
      </c>
      <c r="I256" s="196">
        <f t="shared" si="21"/>
        <v>23.91</v>
      </c>
    </row>
    <row r="257" spans="1:9" ht="25.5" x14ac:dyDescent="0.25">
      <c r="A257" s="157" t="s">
        <v>634</v>
      </c>
      <c r="B257" s="158" t="s">
        <v>1534</v>
      </c>
      <c r="C257" s="157" t="s">
        <v>152</v>
      </c>
      <c r="D257" s="157" t="s">
        <v>1535</v>
      </c>
      <c r="E257" s="159" t="s">
        <v>100</v>
      </c>
      <c r="F257" s="160">
        <v>6</v>
      </c>
      <c r="G257" s="196">
        <v>26.35</v>
      </c>
      <c r="H257" s="196">
        <f t="shared" si="20"/>
        <v>32.369999999999997</v>
      </c>
      <c r="I257" s="196">
        <f t="shared" si="21"/>
        <v>194.22</v>
      </c>
    </row>
    <row r="258" spans="1:9" x14ac:dyDescent="0.25">
      <c r="A258" s="205" t="s">
        <v>635</v>
      </c>
      <c r="B258" s="205"/>
      <c r="C258" s="205"/>
      <c r="D258" s="205" t="s">
        <v>384</v>
      </c>
      <c r="E258" s="205"/>
      <c r="F258" s="208"/>
      <c r="G258" s="205"/>
      <c r="H258" s="205"/>
      <c r="I258" s="207">
        <v>7784.06</v>
      </c>
    </row>
    <row r="259" spans="1:9" ht="89.25" x14ac:dyDescent="0.25">
      <c r="A259" s="157" t="s">
        <v>636</v>
      </c>
      <c r="B259" s="158" t="s">
        <v>385</v>
      </c>
      <c r="C259" s="157" t="s">
        <v>152</v>
      </c>
      <c r="D259" s="157" t="s">
        <v>386</v>
      </c>
      <c r="E259" s="159" t="s">
        <v>157</v>
      </c>
      <c r="F259" s="160">
        <v>1</v>
      </c>
      <c r="G259" s="196">
        <v>1362.55</v>
      </c>
      <c r="H259" s="196">
        <f>TRUNC(G259 * (1 + 22.88 / 100), 2)</f>
        <v>1674.3</v>
      </c>
      <c r="I259" s="196">
        <f>TRUNC(F259 * H259, 2)</f>
        <v>1674.3</v>
      </c>
    </row>
    <row r="260" spans="1:9" ht="127.5" x14ac:dyDescent="0.25">
      <c r="A260" s="157" t="s">
        <v>637</v>
      </c>
      <c r="B260" s="158" t="s">
        <v>387</v>
      </c>
      <c r="C260" s="157" t="s">
        <v>152</v>
      </c>
      <c r="D260" s="157" t="s">
        <v>388</v>
      </c>
      <c r="E260" s="159" t="s">
        <v>157</v>
      </c>
      <c r="F260" s="160">
        <v>1</v>
      </c>
      <c r="G260" s="196">
        <v>2486.0700000000002</v>
      </c>
      <c r="H260" s="196">
        <f>TRUNC(G260 * (1 + 22.88 / 100), 2)</f>
        <v>3054.88</v>
      </c>
      <c r="I260" s="196">
        <f>TRUNC(F260 * H260, 2)</f>
        <v>3054.88</v>
      </c>
    </row>
    <row r="261" spans="1:9" ht="127.5" x14ac:dyDescent="0.25">
      <c r="A261" s="157" t="s">
        <v>638</v>
      </c>
      <c r="B261" s="158" t="s">
        <v>389</v>
      </c>
      <c r="C261" s="157" t="s">
        <v>152</v>
      </c>
      <c r="D261" s="157" t="s">
        <v>390</v>
      </c>
      <c r="E261" s="159" t="s">
        <v>157</v>
      </c>
      <c r="F261" s="160">
        <v>1</v>
      </c>
      <c r="G261" s="196">
        <v>2486.0700000000002</v>
      </c>
      <c r="H261" s="196">
        <f>TRUNC(G261 * (1 + 22.88 / 100), 2)</f>
        <v>3054.88</v>
      </c>
      <c r="I261" s="196">
        <f>TRUNC(F261 * H261, 2)</f>
        <v>3054.88</v>
      </c>
    </row>
    <row r="262" spans="1:9" x14ac:dyDescent="0.25">
      <c r="A262" s="205" t="s">
        <v>639</v>
      </c>
      <c r="B262" s="205"/>
      <c r="C262" s="205"/>
      <c r="D262" s="205" t="s">
        <v>391</v>
      </c>
      <c r="E262" s="205"/>
      <c r="F262" s="208"/>
      <c r="G262" s="205"/>
      <c r="H262" s="205"/>
      <c r="I262" s="207">
        <v>2137.11</v>
      </c>
    </row>
    <row r="263" spans="1:9" ht="51" x14ac:dyDescent="0.25">
      <c r="A263" s="157" t="s">
        <v>640</v>
      </c>
      <c r="B263" s="158" t="s">
        <v>392</v>
      </c>
      <c r="C263" s="157" t="s">
        <v>152</v>
      </c>
      <c r="D263" s="157" t="s">
        <v>393</v>
      </c>
      <c r="E263" s="159" t="s">
        <v>157</v>
      </c>
      <c r="F263" s="160">
        <v>3</v>
      </c>
      <c r="G263" s="196">
        <v>275.14</v>
      </c>
      <c r="H263" s="196">
        <f t="shared" ref="H263:H271" si="22">TRUNC(G263 * (1 + 22.88 / 100), 2)</f>
        <v>338.09</v>
      </c>
      <c r="I263" s="196">
        <f t="shared" ref="I263:I271" si="23">TRUNC(F263 * H263, 2)</f>
        <v>1014.27</v>
      </c>
    </row>
    <row r="264" spans="1:9" ht="25.5" x14ac:dyDescent="0.25">
      <c r="A264" s="157" t="s">
        <v>641</v>
      </c>
      <c r="B264" s="158">
        <v>96977</v>
      </c>
      <c r="C264" s="157" t="s">
        <v>161</v>
      </c>
      <c r="D264" s="157" t="s">
        <v>394</v>
      </c>
      <c r="E264" s="159" t="s">
        <v>100</v>
      </c>
      <c r="F264" s="160">
        <v>7</v>
      </c>
      <c r="G264" s="196">
        <v>57.68</v>
      </c>
      <c r="H264" s="196">
        <f t="shared" si="22"/>
        <v>70.87</v>
      </c>
      <c r="I264" s="196">
        <f t="shared" si="23"/>
        <v>496.09</v>
      </c>
    </row>
    <row r="265" spans="1:9" ht="25.5" x14ac:dyDescent="0.25">
      <c r="A265" s="157" t="s">
        <v>642</v>
      </c>
      <c r="B265" s="158">
        <v>93358</v>
      </c>
      <c r="C265" s="157" t="s">
        <v>161</v>
      </c>
      <c r="D265" s="157" t="s">
        <v>363</v>
      </c>
      <c r="E265" s="159" t="s">
        <v>166</v>
      </c>
      <c r="F265" s="160">
        <v>1.05</v>
      </c>
      <c r="G265" s="196">
        <v>72.19</v>
      </c>
      <c r="H265" s="196">
        <f t="shared" si="22"/>
        <v>88.7</v>
      </c>
      <c r="I265" s="196">
        <f t="shared" si="23"/>
        <v>93.13</v>
      </c>
    </row>
    <row r="266" spans="1:9" ht="25.5" x14ac:dyDescent="0.25">
      <c r="A266" s="157" t="s">
        <v>643</v>
      </c>
      <c r="B266" s="158">
        <v>93382</v>
      </c>
      <c r="C266" s="157" t="s">
        <v>161</v>
      </c>
      <c r="D266" s="157" t="s">
        <v>176</v>
      </c>
      <c r="E266" s="159" t="s">
        <v>166</v>
      </c>
      <c r="F266" s="160">
        <v>1.05</v>
      </c>
      <c r="G266" s="196">
        <v>27.08</v>
      </c>
      <c r="H266" s="196">
        <f t="shared" si="22"/>
        <v>33.270000000000003</v>
      </c>
      <c r="I266" s="196">
        <f t="shared" si="23"/>
        <v>34.93</v>
      </c>
    </row>
    <row r="267" spans="1:9" ht="25.5" x14ac:dyDescent="0.25">
      <c r="A267" s="157" t="s">
        <v>644</v>
      </c>
      <c r="B267" s="158">
        <v>90447</v>
      </c>
      <c r="C267" s="157" t="s">
        <v>161</v>
      </c>
      <c r="D267" s="157" t="s">
        <v>396</v>
      </c>
      <c r="E267" s="159" t="s">
        <v>100</v>
      </c>
      <c r="F267" s="160">
        <v>7</v>
      </c>
      <c r="G267" s="196">
        <v>5.72</v>
      </c>
      <c r="H267" s="196">
        <f t="shared" si="22"/>
        <v>7.02</v>
      </c>
      <c r="I267" s="196">
        <f t="shared" si="23"/>
        <v>49.14</v>
      </c>
    </row>
    <row r="268" spans="1:9" ht="25.5" x14ac:dyDescent="0.25">
      <c r="A268" s="157" t="s">
        <v>645</v>
      </c>
      <c r="B268" s="158">
        <v>90466</v>
      </c>
      <c r="C268" s="157" t="s">
        <v>161</v>
      </c>
      <c r="D268" s="157" t="s">
        <v>398</v>
      </c>
      <c r="E268" s="159" t="s">
        <v>100</v>
      </c>
      <c r="F268" s="160">
        <v>7</v>
      </c>
      <c r="G268" s="196">
        <v>11.5</v>
      </c>
      <c r="H268" s="196">
        <f t="shared" si="22"/>
        <v>14.13</v>
      </c>
      <c r="I268" s="196">
        <f t="shared" si="23"/>
        <v>98.91</v>
      </c>
    </row>
    <row r="269" spans="1:9" ht="25.5" x14ac:dyDescent="0.25">
      <c r="A269" s="157" t="s">
        <v>646</v>
      </c>
      <c r="B269" s="158" t="s">
        <v>399</v>
      </c>
      <c r="C269" s="157" t="s">
        <v>152</v>
      </c>
      <c r="D269" s="157" t="s">
        <v>400</v>
      </c>
      <c r="E269" s="159" t="s">
        <v>100</v>
      </c>
      <c r="F269" s="160">
        <v>4</v>
      </c>
      <c r="G269" s="196">
        <v>37.53</v>
      </c>
      <c r="H269" s="196">
        <f t="shared" si="22"/>
        <v>46.11</v>
      </c>
      <c r="I269" s="196">
        <f t="shared" si="23"/>
        <v>184.44</v>
      </c>
    </row>
    <row r="270" spans="1:9" ht="25.5" x14ac:dyDescent="0.25">
      <c r="A270" s="157" t="s">
        <v>647</v>
      </c>
      <c r="B270" s="158" t="s">
        <v>401</v>
      </c>
      <c r="C270" s="157" t="s">
        <v>152</v>
      </c>
      <c r="D270" s="157" t="s">
        <v>402</v>
      </c>
      <c r="E270" s="159" t="s">
        <v>100</v>
      </c>
      <c r="F270" s="160">
        <v>2</v>
      </c>
      <c r="G270" s="196">
        <v>27.33</v>
      </c>
      <c r="H270" s="196">
        <f t="shared" si="22"/>
        <v>33.58</v>
      </c>
      <c r="I270" s="196">
        <f t="shared" si="23"/>
        <v>67.16</v>
      </c>
    </row>
    <row r="271" spans="1:9" ht="25.5" x14ac:dyDescent="0.25">
      <c r="A271" s="157" t="s">
        <v>648</v>
      </c>
      <c r="B271" s="158">
        <v>92980</v>
      </c>
      <c r="C271" s="157" t="s">
        <v>161</v>
      </c>
      <c r="D271" s="157" t="s">
        <v>353</v>
      </c>
      <c r="E271" s="159" t="s">
        <v>100</v>
      </c>
      <c r="F271" s="160">
        <v>8</v>
      </c>
      <c r="G271" s="196">
        <v>10.08</v>
      </c>
      <c r="H271" s="196">
        <f t="shared" si="22"/>
        <v>12.38</v>
      </c>
      <c r="I271" s="196">
        <f t="shared" si="23"/>
        <v>99.04</v>
      </c>
    </row>
    <row r="272" spans="1:9" x14ac:dyDescent="0.25">
      <c r="A272" s="205" t="s">
        <v>649</v>
      </c>
      <c r="B272" s="205"/>
      <c r="C272" s="205"/>
      <c r="D272" s="205" t="s">
        <v>403</v>
      </c>
      <c r="E272" s="205"/>
      <c r="F272" s="208"/>
      <c r="G272" s="205"/>
      <c r="H272" s="205"/>
      <c r="I272" s="207">
        <v>1134.8</v>
      </c>
    </row>
    <row r="273" spans="1:9" ht="38.25" x14ac:dyDescent="0.25">
      <c r="A273" s="157" t="s">
        <v>650</v>
      </c>
      <c r="B273" s="158">
        <v>95787</v>
      </c>
      <c r="C273" s="157" t="s">
        <v>161</v>
      </c>
      <c r="D273" s="157" t="s">
        <v>373</v>
      </c>
      <c r="E273" s="159" t="s">
        <v>157</v>
      </c>
      <c r="F273" s="160">
        <v>3</v>
      </c>
      <c r="G273" s="196">
        <v>26.09</v>
      </c>
      <c r="H273" s="196">
        <f t="shared" ref="H273:H278" si="24">TRUNC(G273 * (1 + 22.88 / 100), 2)</f>
        <v>32.049999999999997</v>
      </c>
      <c r="I273" s="196">
        <f t="shared" ref="I273:I278" si="25">TRUNC(F273 * H273, 2)</f>
        <v>96.15</v>
      </c>
    </row>
    <row r="274" spans="1:9" ht="25.5" x14ac:dyDescent="0.25">
      <c r="A274" s="157" t="s">
        <v>651</v>
      </c>
      <c r="B274" s="158">
        <v>91925</v>
      </c>
      <c r="C274" s="157" t="s">
        <v>161</v>
      </c>
      <c r="D274" s="157" t="s">
        <v>404</v>
      </c>
      <c r="E274" s="159" t="s">
        <v>100</v>
      </c>
      <c r="F274" s="160">
        <v>9</v>
      </c>
      <c r="G274" s="196">
        <v>3.29</v>
      </c>
      <c r="H274" s="196">
        <f t="shared" si="24"/>
        <v>4.04</v>
      </c>
      <c r="I274" s="196">
        <f t="shared" si="25"/>
        <v>36.36</v>
      </c>
    </row>
    <row r="275" spans="1:9" ht="25.5" x14ac:dyDescent="0.25">
      <c r="A275" s="157" t="s">
        <v>652</v>
      </c>
      <c r="B275" s="158">
        <v>91927</v>
      </c>
      <c r="C275" s="157" t="s">
        <v>161</v>
      </c>
      <c r="D275" s="157" t="s">
        <v>405</v>
      </c>
      <c r="E275" s="159" t="s">
        <v>100</v>
      </c>
      <c r="F275" s="160">
        <v>27.5</v>
      </c>
      <c r="G275" s="196">
        <v>4.45</v>
      </c>
      <c r="H275" s="196">
        <f t="shared" si="24"/>
        <v>5.46</v>
      </c>
      <c r="I275" s="196">
        <f t="shared" si="25"/>
        <v>150.15</v>
      </c>
    </row>
    <row r="276" spans="1:9" ht="25.5" x14ac:dyDescent="0.25">
      <c r="A276" s="157" t="s">
        <v>653</v>
      </c>
      <c r="B276" s="158">
        <v>91929</v>
      </c>
      <c r="C276" s="157" t="s">
        <v>161</v>
      </c>
      <c r="D276" s="157" t="s">
        <v>406</v>
      </c>
      <c r="E276" s="159" t="s">
        <v>100</v>
      </c>
      <c r="F276" s="160">
        <v>43.5</v>
      </c>
      <c r="G276" s="196">
        <v>6.58</v>
      </c>
      <c r="H276" s="196">
        <f t="shared" si="24"/>
        <v>8.08</v>
      </c>
      <c r="I276" s="196">
        <f t="shared" si="25"/>
        <v>351.48</v>
      </c>
    </row>
    <row r="277" spans="1:9" ht="25.5" x14ac:dyDescent="0.25">
      <c r="A277" s="157" t="s">
        <v>654</v>
      </c>
      <c r="B277" s="158" t="s">
        <v>1534</v>
      </c>
      <c r="C277" s="157" t="s">
        <v>152</v>
      </c>
      <c r="D277" s="157" t="s">
        <v>1535</v>
      </c>
      <c r="E277" s="159" t="s">
        <v>100</v>
      </c>
      <c r="F277" s="160">
        <v>6.6</v>
      </c>
      <c r="G277" s="196">
        <v>26.35</v>
      </c>
      <c r="H277" s="196">
        <f t="shared" si="24"/>
        <v>32.369999999999997</v>
      </c>
      <c r="I277" s="196">
        <f t="shared" si="25"/>
        <v>213.64</v>
      </c>
    </row>
    <row r="278" spans="1:9" ht="25.5" x14ac:dyDescent="0.25">
      <c r="A278" s="157" t="s">
        <v>655</v>
      </c>
      <c r="B278" s="158" t="s">
        <v>1555</v>
      </c>
      <c r="C278" s="157" t="s">
        <v>152</v>
      </c>
      <c r="D278" s="157" t="s">
        <v>1556</v>
      </c>
      <c r="E278" s="159" t="s">
        <v>100</v>
      </c>
      <c r="F278" s="160">
        <v>7.5</v>
      </c>
      <c r="G278" s="196">
        <v>31.15</v>
      </c>
      <c r="H278" s="196">
        <f t="shared" si="24"/>
        <v>38.270000000000003</v>
      </c>
      <c r="I278" s="196">
        <f t="shared" si="25"/>
        <v>287.02</v>
      </c>
    </row>
    <row r="279" spans="1:9" ht="25.5" x14ac:dyDescent="0.25">
      <c r="A279" s="205" t="s">
        <v>656</v>
      </c>
      <c r="B279" s="205"/>
      <c r="C279" s="205"/>
      <c r="D279" s="205" t="s">
        <v>407</v>
      </c>
      <c r="E279" s="205"/>
      <c r="F279" s="208"/>
      <c r="G279" s="205"/>
      <c r="H279" s="205"/>
      <c r="I279" s="207">
        <v>57198.96</v>
      </c>
    </row>
    <row r="280" spans="1:9" ht="191.25" x14ac:dyDescent="0.25">
      <c r="A280" s="157" t="s">
        <v>657</v>
      </c>
      <c r="B280" s="158" t="s">
        <v>408</v>
      </c>
      <c r="C280" s="157" t="s">
        <v>152</v>
      </c>
      <c r="D280" s="157" t="s">
        <v>409</v>
      </c>
      <c r="E280" s="159" t="s">
        <v>157</v>
      </c>
      <c r="F280" s="160">
        <v>1</v>
      </c>
      <c r="G280" s="196">
        <v>43661.14</v>
      </c>
      <c r="H280" s="196">
        <f>TRUNC(G280 * (1 + 22.88 / 100), 2)</f>
        <v>53650.8</v>
      </c>
      <c r="I280" s="196">
        <f>TRUNC(F280 * H280, 2)</f>
        <v>53650.8</v>
      </c>
    </row>
    <row r="281" spans="1:9" ht="51" x14ac:dyDescent="0.25">
      <c r="A281" s="157" t="s">
        <v>658</v>
      </c>
      <c r="B281" s="158" t="s">
        <v>410</v>
      </c>
      <c r="C281" s="157" t="s">
        <v>152</v>
      </c>
      <c r="D281" s="157" t="s">
        <v>411</v>
      </c>
      <c r="E281" s="159" t="s">
        <v>159</v>
      </c>
      <c r="F281" s="160">
        <v>336</v>
      </c>
      <c r="G281" s="196">
        <v>8.6</v>
      </c>
      <c r="H281" s="196">
        <f>TRUNC(G281 * (1 + 22.88 / 100), 2)</f>
        <v>10.56</v>
      </c>
      <c r="I281" s="196">
        <f>TRUNC(F281 * H281, 2)</f>
        <v>3548.16</v>
      </c>
    </row>
    <row r="282" spans="1:9" x14ac:dyDescent="0.25">
      <c r="A282" s="68"/>
      <c r="B282" s="68"/>
      <c r="C282" s="68"/>
      <c r="D282" s="69"/>
      <c r="E282" s="70"/>
      <c r="F282" s="71"/>
      <c r="G282" s="71"/>
      <c r="H282" s="71"/>
      <c r="I282" s="72"/>
    </row>
    <row r="283" spans="1:9" ht="20.100000000000001" customHeight="1" x14ac:dyDescent="0.25">
      <c r="A283" s="241" t="s">
        <v>103</v>
      </c>
      <c r="B283" s="242"/>
      <c r="C283" s="242"/>
      <c r="D283" s="243"/>
      <c r="E283" s="73" t="s">
        <v>135</v>
      </c>
      <c r="F283" s="74"/>
      <c r="G283" s="74"/>
      <c r="H283" s="75"/>
      <c r="I283" s="76"/>
    </row>
    <row r="284" spans="1:9" ht="20.100000000000001" customHeight="1" x14ac:dyDescent="0.25">
      <c r="A284" s="244"/>
      <c r="B284" s="245"/>
      <c r="C284" s="245"/>
      <c r="D284" s="246"/>
      <c r="E284" s="218" t="s">
        <v>132</v>
      </c>
      <c r="F284" s="219"/>
      <c r="G284" s="219"/>
      <c r="H284" s="220"/>
      <c r="I284" s="148">
        <v>381499.98</v>
      </c>
    </row>
    <row r="285" spans="1:9" ht="20.100000000000001" customHeight="1" x14ac:dyDescent="0.25">
      <c r="A285" s="244"/>
      <c r="B285" s="245"/>
      <c r="C285" s="245"/>
      <c r="D285" s="246"/>
      <c r="E285" s="218" t="s">
        <v>133</v>
      </c>
      <c r="F285" s="219"/>
      <c r="G285" s="219"/>
      <c r="H285" s="220"/>
      <c r="I285" s="194">
        <v>85375.99</v>
      </c>
    </row>
    <row r="286" spans="1:9" ht="20.100000000000001" customHeight="1" x14ac:dyDescent="0.25">
      <c r="A286" s="244"/>
      <c r="B286" s="245"/>
      <c r="C286" s="245"/>
      <c r="D286" s="246"/>
      <c r="E286" s="218" t="s">
        <v>134</v>
      </c>
      <c r="F286" s="219"/>
      <c r="G286" s="219"/>
      <c r="H286" s="220"/>
      <c r="I286" s="194">
        <v>466875.97</v>
      </c>
    </row>
    <row r="287" spans="1:9" ht="20.100000000000001" customHeight="1" x14ac:dyDescent="0.25">
      <c r="A287" s="77" t="s">
        <v>122</v>
      </c>
      <c r="B287" s="78"/>
      <c r="C287" s="78"/>
      <c r="D287" s="79"/>
      <c r="E287" s="80"/>
      <c r="F287" s="81"/>
      <c r="G287" s="81"/>
      <c r="H287" s="82"/>
      <c r="I287" s="83"/>
    </row>
    <row r="288" spans="1:9" x14ac:dyDescent="0.25">
      <c r="A288" s="84" t="s">
        <v>76</v>
      </c>
      <c r="B288" s="85"/>
      <c r="C288" s="85"/>
      <c r="D288" s="86"/>
      <c r="E288" s="87"/>
      <c r="F288" s="88"/>
      <c r="G288" s="88"/>
      <c r="H288" s="88"/>
      <c r="I288" s="89"/>
    </row>
    <row r="289" spans="1:9" x14ac:dyDescent="0.25">
      <c r="A289" s="58"/>
      <c r="B289" s="90" t="str">
        <f>Extenso(I286)</f>
        <v>QUATROCENTOS E SESSENTA E SEIS MIL OITOCENTOS E SETENTA E CINCO REAIS E NOVENTA E SETE CENTAVOS</v>
      </c>
      <c r="C289" s="59"/>
      <c r="D289" s="91"/>
      <c r="E289" s="92"/>
      <c r="F289" s="93"/>
      <c r="G289" s="93"/>
      <c r="H289" s="93"/>
      <c r="I289" s="94"/>
    </row>
    <row r="290" spans="1:9" x14ac:dyDescent="0.25">
      <c r="D290" s="96"/>
    </row>
    <row r="291" spans="1:9" x14ac:dyDescent="0.25">
      <c r="E291" s="100"/>
      <c r="F291" s="100"/>
      <c r="G291" s="100"/>
      <c r="H291" s="100"/>
    </row>
    <row r="292" spans="1:9" x14ac:dyDescent="0.25">
      <c r="D292" s="100"/>
    </row>
    <row r="293" spans="1:9" x14ac:dyDescent="0.25">
      <c r="A293" s="100"/>
      <c r="B293" s="100"/>
      <c r="C293" s="100"/>
      <c r="D293" s="48"/>
      <c r="E293" s="100"/>
      <c r="F293" s="100"/>
      <c r="G293" s="100"/>
      <c r="H293" s="100"/>
    </row>
    <row r="294" spans="1:9" x14ac:dyDescent="0.25">
      <c r="D294" s="101"/>
    </row>
    <row r="295" spans="1:9" x14ac:dyDescent="0.25">
      <c r="D295" s="101" t="s">
        <v>762</v>
      </c>
      <c r="E295" s="101" t="s">
        <v>763</v>
      </c>
    </row>
    <row r="296" spans="1:9" x14ac:dyDescent="0.25">
      <c r="D296" s="187" t="s">
        <v>787</v>
      </c>
      <c r="E296" s="187" t="s">
        <v>788</v>
      </c>
    </row>
    <row r="299" spans="1:9" x14ac:dyDescent="0.25">
      <c r="D299" s="102"/>
    </row>
    <row r="300" spans="1:9" x14ac:dyDescent="0.25">
      <c r="D300" s="103"/>
    </row>
    <row r="302" spans="1:9" x14ac:dyDescent="0.25">
      <c r="F302" s="104"/>
      <c r="G302" s="104"/>
      <c r="H302" s="104"/>
    </row>
    <row r="303" spans="1:9" x14ac:dyDescent="0.25">
      <c r="D303" s="105"/>
      <c r="F303" s="104"/>
      <c r="G303" s="104"/>
      <c r="H303" s="104"/>
    </row>
    <row r="304" spans="1:9" x14ac:dyDescent="0.25">
      <c r="D304" s="106"/>
      <c r="F304" s="104"/>
      <c r="G304" s="104"/>
      <c r="H304" s="104"/>
    </row>
    <row r="305" spans="1:8" x14ac:dyDescent="0.25">
      <c r="D305" s="107"/>
      <c r="F305" s="108"/>
      <c r="G305" s="108"/>
      <c r="H305" s="108"/>
    </row>
    <row r="306" spans="1:8" x14ac:dyDescent="0.25">
      <c r="D306" s="107"/>
      <c r="F306" s="109"/>
      <c r="G306" s="109"/>
      <c r="H306" s="109"/>
    </row>
    <row r="307" spans="1:8" x14ac:dyDescent="0.25">
      <c r="A307" s="110"/>
      <c r="B307" s="110"/>
      <c r="C307" s="110"/>
      <c r="F307" s="109"/>
      <c r="G307" s="109"/>
      <c r="H307" s="109"/>
    </row>
    <row r="308" spans="1:8" x14ac:dyDescent="0.25">
      <c r="D308" s="102"/>
      <c r="F308" s="104"/>
      <c r="G308" s="104"/>
      <c r="H308" s="104"/>
    </row>
    <row r="309" spans="1:8" x14ac:dyDescent="0.25">
      <c r="F309" s="104"/>
      <c r="G309" s="104"/>
      <c r="H309" s="104"/>
    </row>
    <row r="310" spans="1:8" x14ac:dyDescent="0.25">
      <c r="F310" s="104"/>
      <c r="G310" s="104"/>
      <c r="H310" s="104"/>
    </row>
    <row r="311" spans="1:8" x14ac:dyDescent="0.25">
      <c r="F311" s="104"/>
      <c r="G311" s="104"/>
      <c r="H311" s="104"/>
    </row>
  </sheetData>
  <sheetProtection selectLockedCells="1"/>
  <autoFilter ref="A9:I281" xr:uid="{00000000-0001-0000-0000-000000000000}">
    <filterColumn colId="6" showButton="0"/>
    <filterColumn colId="7" showButton="0"/>
  </autoFilter>
  <mergeCells count="16">
    <mergeCell ref="E284:H284"/>
    <mergeCell ref="E285:H285"/>
    <mergeCell ref="E286:H286"/>
    <mergeCell ref="A1:A4"/>
    <mergeCell ref="E1:I4"/>
    <mergeCell ref="A9:A10"/>
    <mergeCell ref="D9:D10"/>
    <mergeCell ref="F9:F10"/>
    <mergeCell ref="E9:E10"/>
    <mergeCell ref="C9:C10"/>
    <mergeCell ref="E5:F5"/>
    <mergeCell ref="G5:I5"/>
    <mergeCell ref="B9:B10"/>
    <mergeCell ref="G9:I9"/>
    <mergeCell ref="A283:D286"/>
    <mergeCell ref="A5:D5"/>
  </mergeCells>
  <phoneticPr fontId="25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  <headerFooter>
    <oddFooter>&amp;LPlanilha Orçamentária&amp;RPágina &amp;P de &amp;N</oddFooter>
  </headerFooter>
  <rowBreaks count="2" manualBreakCount="2">
    <brk id="270" max="8" man="1"/>
    <brk id="28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318E-26F2-4A7E-9213-507E1A7115FD}">
  <sheetPr codeName="Planilha3"/>
  <dimension ref="A1:K293"/>
  <sheetViews>
    <sheetView view="pageBreakPreview" zoomScale="115" zoomScaleNormal="100" zoomScaleSheetLayoutView="115" workbookViewId="0">
      <pane ySplit="12" topLeftCell="A13" activePane="bottomLeft" state="frozen"/>
      <selection activeCell="D16" sqref="D16"/>
      <selection pane="bottomLeft" activeCell="D16" sqref="D16"/>
    </sheetView>
  </sheetViews>
  <sheetFormatPr defaultColWidth="9.140625" defaultRowHeight="15" x14ac:dyDescent="0.25"/>
  <cols>
    <col min="1" max="3" width="9.28515625" style="48" customWidth="1"/>
    <col min="4" max="4" width="74.7109375" style="48" customWidth="1"/>
    <col min="5" max="5" width="10.7109375" style="48" customWidth="1"/>
    <col min="6" max="9" width="12.7109375" style="48" customWidth="1"/>
    <col min="10" max="16384" width="9.140625" style="48"/>
  </cols>
  <sheetData>
    <row r="1" spans="1:9" x14ac:dyDescent="0.25">
      <c r="A1" s="113"/>
      <c r="B1" s="43"/>
      <c r="C1" s="46" t="s">
        <v>0</v>
      </c>
      <c r="D1" s="47"/>
      <c r="E1" s="250" t="str">
        <f>'Orç. (N_Des.)'!E1</f>
        <v>OBRA: ADAPTAÇÃO ÀS NORMAS DE SEGURANÇA CONTRA INCÊNDIO E PÂNICO E ADEQUAÇÕES NA BIBLIOTECA CENTRAL, CAMPUS SEDE</v>
      </c>
      <c r="F1" s="251"/>
      <c r="G1" s="251"/>
      <c r="H1" s="251"/>
      <c r="I1" s="252"/>
    </row>
    <row r="2" spans="1:9" x14ac:dyDescent="0.25">
      <c r="A2" s="114"/>
      <c r="B2" s="44"/>
      <c r="C2" s="49" t="s">
        <v>7</v>
      </c>
      <c r="D2" s="50"/>
      <c r="E2" s="253"/>
      <c r="F2" s="254"/>
      <c r="G2" s="254"/>
      <c r="H2" s="254"/>
      <c r="I2" s="255"/>
    </row>
    <row r="3" spans="1:9" x14ac:dyDescent="0.25">
      <c r="A3" s="114"/>
      <c r="B3" s="44"/>
      <c r="C3" s="51" t="s">
        <v>105</v>
      </c>
      <c r="D3" s="50"/>
      <c r="E3" s="253"/>
      <c r="F3" s="254"/>
      <c r="G3" s="254"/>
      <c r="H3" s="254"/>
      <c r="I3" s="255"/>
    </row>
    <row r="4" spans="1:9" x14ac:dyDescent="0.25">
      <c r="A4" s="114"/>
      <c r="B4" s="44"/>
      <c r="C4" s="45"/>
      <c r="D4" s="52"/>
      <c r="E4" s="256"/>
      <c r="F4" s="257"/>
      <c r="G4" s="257"/>
      <c r="H4" s="257"/>
      <c r="I4" s="258"/>
    </row>
    <row r="5" spans="1:9" ht="30" customHeight="1" x14ac:dyDescent="0.25">
      <c r="A5" s="247" t="s">
        <v>1560</v>
      </c>
      <c r="B5" s="264"/>
      <c r="C5" s="264"/>
      <c r="D5" s="265"/>
      <c r="E5" s="236" t="s">
        <v>123</v>
      </c>
      <c r="F5" s="236"/>
      <c r="G5" s="237" t="s">
        <v>129</v>
      </c>
      <c r="H5" s="238"/>
      <c r="I5" s="239"/>
    </row>
    <row r="6" spans="1:9" x14ac:dyDescent="0.25">
      <c r="A6" s="55" t="s">
        <v>1561</v>
      </c>
      <c r="B6" s="45"/>
      <c r="C6" s="45"/>
      <c r="D6" s="54"/>
      <c r="E6" s="56" t="s">
        <v>130</v>
      </c>
      <c r="F6" s="184">
        <f>LS!C44</f>
        <v>0.84049999999999991</v>
      </c>
      <c r="G6" s="182"/>
      <c r="H6" s="57" t="s">
        <v>115</v>
      </c>
      <c r="I6" s="183">
        <f>BDI!$B$79</f>
        <v>0.29070000000000001</v>
      </c>
    </row>
    <row r="7" spans="1:9" x14ac:dyDescent="0.25">
      <c r="A7" s="53"/>
      <c r="B7" s="45"/>
      <c r="C7" s="45"/>
      <c r="D7" s="54"/>
      <c r="E7" s="213" t="s">
        <v>131</v>
      </c>
      <c r="F7" s="214">
        <f>LS!D44</f>
        <v>0.46319999999999995</v>
      </c>
      <c r="G7" s="213"/>
      <c r="H7" s="213" t="s">
        <v>136</v>
      </c>
      <c r="I7" s="215">
        <f>BDI!$B$171</f>
        <v>0.20930000000000001</v>
      </c>
    </row>
    <row r="8" spans="1:9" ht="30" customHeight="1" x14ac:dyDescent="0.25">
      <c r="A8" s="259" t="s">
        <v>140</v>
      </c>
      <c r="B8" s="260"/>
      <c r="C8" s="260"/>
      <c r="D8" s="260"/>
      <c r="E8" s="260"/>
      <c r="F8" s="260"/>
      <c r="G8" s="260"/>
      <c r="H8" s="260"/>
      <c r="I8" s="260"/>
    </row>
    <row r="9" spans="1:9" x14ac:dyDescent="0.25">
      <c r="A9" s="261" t="s">
        <v>137</v>
      </c>
      <c r="B9" s="262"/>
      <c r="C9" s="262"/>
      <c r="D9" s="262"/>
      <c r="E9" s="262"/>
      <c r="F9" s="262"/>
      <c r="G9" s="262"/>
      <c r="H9" s="262"/>
      <c r="I9" s="263"/>
    </row>
    <row r="10" spans="1:9" ht="15.75" x14ac:dyDescent="0.25">
      <c r="A10" s="61"/>
      <c r="B10" s="62"/>
      <c r="C10" s="62"/>
      <c r="D10" s="63" t="s">
        <v>139</v>
      </c>
      <c r="E10" s="62"/>
      <c r="F10" s="62"/>
      <c r="G10" s="62"/>
      <c r="H10" s="62"/>
      <c r="I10" s="64"/>
    </row>
    <row r="11" spans="1:9" x14ac:dyDescent="0.25">
      <c r="A11" s="232" t="s">
        <v>3</v>
      </c>
      <c r="B11" s="232" t="s">
        <v>78</v>
      </c>
      <c r="C11" s="232" t="s">
        <v>77</v>
      </c>
      <c r="D11" s="233" t="s">
        <v>119</v>
      </c>
      <c r="E11" s="234" t="s">
        <v>83</v>
      </c>
      <c r="F11" s="234" t="s">
        <v>79</v>
      </c>
      <c r="G11" s="240" t="s">
        <v>120</v>
      </c>
      <c r="H11" s="240"/>
      <c r="I11" s="240"/>
    </row>
    <row r="12" spans="1:9" ht="25.5" x14ac:dyDescent="0.25">
      <c r="A12" s="232"/>
      <c r="B12" s="232"/>
      <c r="C12" s="232"/>
      <c r="D12" s="233"/>
      <c r="E12" s="235"/>
      <c r="F12" s="235"/>
      <c r="G12" s="65" t="s">
        <v>80</v>
      </c>
      <c r="H12" s="66" t="s">
        <v>121</v>
      </c>
      <c r="I12" s="67" t="s">
        <v>5</v>
      </c>
    </row>
    <row r="13" spans="1:9" x14ac:dyDescent="0.25">
      <c r="A13" s="68"/>
      <c r="B13" s="68"/>
      <c r="C13" s="68"/>
      <c r="D13" s="69"/>
      <c r="E13" s="70"/>
      <c r="F13" s="71"/>
      <c r="G13" s="71"/>
      <c r="H13" s="71"/>
      <c r="I13" s="72"/>
    </row>
    <row r="14" spans="1:9" x14ac:dyDescent="0.25">
      <c r="A14" s="205" t="s">
        <v>1279</v>
      </c>
      <c r="B14" s="205"/>
      <c r="C14" s="205"/>
      <c r="D14" s="205" t="s">
        <v>149</v>
      </c>
      <c r="E14" s="205"/>
      <c r="F14" s="206"/>
      <c r="G14" s="205"/>
      <c r="H14" s="205"/>
      <c r="I14" s="207">
        <v>20371.900000000001</v>
      </c>
    </row>
    <row r="15" spans="1:9" ht="26.45" customHeight="1" x14ac:dyDescent="0.25">
      <c r="A15" s="157" t="s">
        <v>150</v>
      </c>
      <c r="B15" s="158" t="s">
        <v>151</v>
      </c>
      <c r="C15" s="157" t="s">
        <v>152</v>
      </c>
      <c r="D15" s="157" t="s">
        <v>681</v>
      </c>
      <c r="E15" s="159" t="s">
        <v>153</v>
      </c>
      <c r="F15" s="160">
        <v>1</v>
      </c>
      <c r="G15" s="196">
        <v>15783.61</v>
      </c>
      <c r="H15" s="196">
        <f>TRUNC(G15 * (1 + 29.07 / 100), 2)</f>
        <v>20371.900000000001</v>
      </c>
      <c r="I15" s="196">
        <f>TRUNC(F15 * H15, 2)</f>
        <v>20371.900000000001</v>
      </c>
    </row>
    <row r="16" spans="1:9" x14ac:dyDescent="0.25">
      <c r="A16" s="205" t="s">
        <v>1280</v>
      </c>
      <c r="B16" s="205"/>
      <c r="C16" s="205"/>
      <c r="D16" s="205" t="s">
        <v>154</v>
      </c>
      <c r="E16" s="205"/>
      <c r="F16" s="208"/>
      <c r="G16" s="205"/>
      <c r="H16" s="205"/>
      <c r="I16" s="207">
        <v>10227.15</v>
      </c>
    </row>
    <row r="17" spans="1:9" x14ac:dyDescent="0.25">
      <c r="A17" s="205" t="s">
        <v>1281</v>
      </c>
      <c r="B17" s="205"/>
      <c r="C17" s="205"/>
      <c r="D17" s="205" t="s">
        <v>1578</v>
      </c>
      <c r="E17" s="205"/>
      <c r="F17" s="208"/>
      <c r="G17" s="205"/>
      <c r="H17" s="205"/>
      <c r="I17" s="207">
        <v>4762.54</v>
      </c>
    </row>
    <row r="18" spans="1:9" ht="26.45" customHeight="1" x14ac:dyDescent="0.25">
      <c r="A18" s="157" t="s">
        <v>692</v>
      </c>
      <c r="B18" s="158" t="s">
        <v>155</v>
      </c>
      <c r="C18" s="157" t="s">
        <v>152</v>
      </c>
      <c r="D18" s="157" t="s">
        <v>156</v>
      </c>
      <c r="E18" s="159" t="s">
        <v>157</v>
      </c>
      <c r="F18" s="160">
        <v>2</v>
      </c>
      <c r="G18" s="196">
        <v>254.59</v>
      </c>
      <c r="H18" s="196">
        <f>TRUNC(G18 * (1 + 29.07 / 100), 2)</f>
        <v>328.59</v>
      </c>
      <c r="I18" s="196">
        <f>TRUNC(F18 * H18, 2)</f>
        <v>657.18</v>
      </c>
    </row>
    <row r="19" spans="1:9" ht="26.45" customHeight="1" x14ac:dyDescent="0.25">
      <c r="A19" s="157" t="s">
        <v>693</v>
      </c>
      <c r="B19" s="158" t="s">
        <v>1579</v>
      </c>
      <c r="C19" s="157" t="s">
        <v>161</v>
      </c>
      <c r="D19" s="157" t="s">
        <v>1580</v>
      </c>
      <c r="E19" s="159" t="s">
        <v>159</v>
      </c>
      <c r="F19" s="160">
        <v>7</v>
      </c>
      <c r="G19" s="196">
        <v>310.3</v>
      </c>
      <c r="H19" s="196">
        <f>TRUNC(G19 * (1 + 29.07 / 100), 2)</f>
        <v>400.5</v>
      </c>
      <c r="I19" s="196">
        <f>TRUNC(F19 * H19, 2)</f>
        <v>2803.5</v>
      </c>
    </row>
    <row r="20" spans="1:9" ht="26.45" customHeight="1" x14ac:dyDescent="0.25">
      <c r="A20" s="157" t="s">
        <v>1581</v>
      </c>
      <c r="B20" s="158" t="s">
        <v>682</v>
      </c>
      <c r="C20" s="157" t="s">
        <v>152</v>
      </c>
      <c r="D20" s="157" t="s">
        <v>683</v>
      </c>
      <c r="E20" s="159" t="s">
        <v>157</v>
      </c>
      <c r="F20" s="160">
        <v>1</v>
      </c>
      <c r="G20" s="196">
        <v>235.87</v>
      </c>
      <c r="H20" s="196">
        <f>TRUNC(G20 * (1 + 29.07 / 100), 2)</f>
        <v>304.43</v>
      </c>
      <c r="I20" s="196">
        <f>TRUNC(F20 * H20, 2)</f>
        <v>304.43</v>
      </c>
    </row>
    <row r="21" spans="1:9" ht="26.45" customHeight="1" x14ac:dyDescent="0.25">
      <c r="A21" s="157" t="s">
        <v>1582</v>
      </c>
      <c r="B21" s="158" t="s">
        <v>684</v>
      </c>
      <c r="C21" s="157" t="s">
        <v>152</v>
      </c>
      <c r="D21" s="157" t="s">
        <v>685</v>
      </c>
      <c r="E21" s="159" t="s">
        <v>157</v>
      </c>
      <c r="F21" s="160">
        <v>1</v>
      </c>
      <c r="G21" s="196">
        <v>235.87</v>
      </c>
      <c r="H21" s="196">
        <f>TRUNC(G21 * (1 + 29.07 / 100), 2)</f>
        <v>304.43</v>
      </c>
      <c r="I21" s="196">
        <f>TRUNC(F21 * H21, 2)</f>
        <v>304.43</v>
      </c>
    </row>
    <row r="22" spans="1:9" ht="38.25" x14ac:dyDescent="0.25">
      <c r="A22" s="157" t="s">
        <v>1583</v>
      </c>
      <c r="B22" s="158" t="s">
        <v>1584</v>
      </c>
      <c r="C22" s="157" t="s">
        <v>152</v>
      </c>
      <c r="D22" s="157" t="s">
        <v>1585</v>
      </c>
      <c r="E22" s="159" t="s">
        <v>1277</v>
      </c>
      <c r="F22" s="160">
        <v>6</v>
      </c>
      <c r="G22" s="196">
        <v>89.49</v>
      </c>
      <c r="H22" s="196">
        <f>TRUNC(G22 * (1 + 29.07 / 100), 2)</f>
        <v>115.5</v>
      </c>
      <c r="I22" s="196">
        <f>TRUNC(F22 * H22, 2)</f>
        <v>693</v>
      </c>
    </row>
    <row r="23" spans="1:9" ht="26.45" customHeight="1" x14ac:dyDescent="0.25">
      <c r="A23" s="205" t="s">
        <v>1282</v>
      </c>
      <c r="B23" s="205"/>
      <c r="C23" s="205"/>
      <c r="D23" s="205" t="s">
        <v>160</v>
      </c>
      <c r="E23" s="205"/>
      <c r="F23" s="208"/>
      <c r="G23" s="205"/>
      <c r="H23" s="205"/>
      <c r="I23" s="207">
        <v>1108.26</v>
      </c>
    </row>
    <row r="24" spans="1:9" ht="26.45" customHeight="1" x14ac:dyDescent="0.25">
      <c r="A24" s="157" t="s">
        <v>1283</v>
      </c>
      <c r="B24" s="158" t="s">
        <v>1284</v>
      </c>
      <c r="C24" s="157" t="s">
        <v>161</v>
      </c>
      <c r="D24" s="157" t="s">
        <v>162</v>
      </c>
      <c r="E24" s="159" t="s">
        <v>100</v>
      </c>
      <c r="F24" s="160">
        <v>13</v>
      </c>
      <c r="G24" s="196">
        <v>49.47</v>
      </c>
      <c r="H24" s="196">
        <f>TRUNC(G24 * (1 + 29.07 / 100), 2)</f>
        <v>63.85</v>
      </c>
      <c r="I24" s="196">
        <f>TRUNC(F24 * H24, 2)</f>
        <v>830.05</v>
      </c>
    </row>
    <row r="25" spans="1:9" ht="26.45" customHeight="1" x14ac:dyDescent="0.25">
      <c r="A25" s="157" t="s">
        <v>1285</v>
      </c>
      <c r="B25" s="158" t="s">
        <v>1286</v>
      </c>
      <c r="C25" s="157" t="s">
        <v>161</v>
      </c>
      <c r="D25" s="157" t="s">
        <v>163</v>
      </c>
      <c r="E25" s="159" t="s">
        <v>159</v>
      </c>
      <c r="F25" s="160">
        <v>15.81</v>
      </c>
      <c r="G25" s="196">
        <v>11.87</v>
      </c>
      <c r="H25" s="196">
        <f>TRUNC(G25 * (1 + 29.07 / 100), 2)</f>
        <v>15.32</v>
      </c>
      <c r="I25" s="196">
        <f>TRUNC(F25 * H25, 2)</f>
        <v>242.2</v>
      </c>
    </row>
    <row r="26" spans="1:9" ht="25.5" x14ac:dyDescent="0.25">
      <c r="A26" s="157" t="s">
        <v>694</v>
      </c>
      <c r="B26" s="158" t="s">
        <v>164</v>
      </c>
      <c r="C26" s="157" t="s">
        <v>152</v>
      </c>
      <c r="D26" s="157" t="s">
        <v>165</v>
      </c>
      <c r="E26" s="159" t="s">
        <v>166</v>
      </c>
      <c r="F26" s="160">
        <v>0.38</v>
      </c>
      <c r="G26" s="196">
        <v>73.430000000000007</v>
      </c>
      <c r="H26" s="196">
        <f>TRUNC(G26 * (1 + 29.07 / 100), 2)</f>
        <v>94.77</v>
      </c>
      <c r="I26" s="196">
        <f>TRUNC(F26 * H26, 2)</f>
        <v>36.01</v>
      </c>
    </row>
    <row r="27" spans="1:9" ht="26.45" customHeight="1" x14ac:dyDescent="0.25">
      <c r="A27" s="205" t="s">
        <v>1287</v>
      </c>
      <c r="B27" s="205"/>
      <c r="C27" s="205"/>
      <c r="D27" s="205" t="s">
        <v>167</v>
      </c>
      <c r="E27" s="205"/>
      <c r="F27" s="208"/>
      <c r="G27" s="205"/>
      <c r="H27" s="205"/>
      <c r="I27" s="207">
        <v>1200.3800000000001</v>
      </c>
    </row>
    <row r="28" spans="1:9" ht="25.5" x14ac:dyDescent="0.25">
      <c r="A28" s="157" t="s">
        <v>1288</v>
      </c>
      <c r="B28" s="158" t="s">
        <v>1284</v>
      </c>
      <c r="C28" s="157" t="s">
        <v>161</v>
      </c>
      <c r="D28" s="157" t="s">
        <v>162</v>
      </c>
      <c r="E28" s="159" t="s">
        <v>100</v>
      </c>
      <c r="F28" s="160">
        <v>18.8</v>
      </c>
      <c r="G28" s="196">
        <v>49.47</v>
      </c>
      <c r="H28" s="196">
        <f>TRUNC(G28 * (1 + 29.07 / 100), 2)</f>
        <v>63.85</v>
      </c>
      <c r="I28" s="196">
        <f>TRUNC(F28 * H28, 2)</f>
        <v>1200.3800000000001</v>
      </c>
    </row>
    <row r="29" spans="1:9" ht="26.45" customHeight="1" x14ac:dyDescent="0.25">
      <c r="A29" s="205" t="s">
        <v>1289</v>
      </c>
      <c r="B29" s="205"/>
      <c r="C29" s="205"/>
      <c r="D29" s="205" t="s">
        <v>168</v>
      </c>
      <c r="E29" s="205"/>
      <c r="F29" s="208"/>
      <c r="G29" s="205"/>
      <c r="H29" s="205"/>
      <c r="I29" s="207">
        <v>2160.63</v>
      </c>
    </row>
    <row r="30" spans="1:9" ht="26.45" customHeight="1" x14ac:dyDescent="0.25">
      <c r="A30" s="157" t="s">
        <v>1290</v>
      </c>
      <c r="B30" s="158" t="s">
        <v>1291</v>
      </c>
      <c r="C30" s="157" t="s">
        <v>161</v>
      </c>
      <c r="D30" s="157" t="s">
        <v>169</v>
      </c>
      <c r="E30" s="159" t="s">
        <v>159</v>
      </c>
      <c r="F30" s="160">
        <v>239.46</v>
      </c>
      <c r="G30" s="196">
        <v>3.72</v>
      </c>
      <c r="H30" s="196">
        <f>TRUNC(G30 * (1 + 29.07 / 100), 2)</f>
        <v>4.8</v>
      </c>
      <c r="I30" s="196">
        <f>TRUNC(F30 * H30, 2)</f>
        <v>1149.4000000000001</v>
      </c>
    </row>
    <row r="31" spans="1:9" ht="26.45" customHeight="1" x14ac:dyDescent="0.25">
      <c r="A31" s="157" t="s">
        <v>695</v>
      </c>
      <c r="B31" s="158" t="s">
        <v>696</v>
      </c>
      <c r="C31" s="157" t="s">
        <v>152</v>
      </c>
      <c r="D31" s="157" t="s">
        <v>697</v>
      </c>
      <c r="E31" s="159" t="s">
        <v>157</v>
      </c>
      <c r="F31" s="160">
        <v>9</v>
      </c>
      <c r="G31" s="196">
        <v>65</v>
      </c>
      <c r="H31" s="196">
        <f>TRUNC(G31 * (1 + 29.07 / 100), 2)</f>
        <v>83.89</v>
      </c>
      <c r="I31" s="196">
        <f>TRUNC(F31 * H31, 2)</f>
        <v>755.01</v>
      </c>
    </row>
    <row r="32" spans="1:9" ht="26.45" customHeight="1" x14ac:dyDescent="0.25">
      <c r="A32" s="157" t="s">
        <v>1292</v>
      </c>
      <c r="B32" s="158" t="s">
        <v>1293</v>
      </c>
      <c r="C32" s="157" t="s">
        <v>161</v>
      </c>
      <c r="D32" s="157" t="s">
        <v>170</v>
      </c>
      <c r="E32" s="159" t="s">
        <v>159</v>
      </c>
      <c r="F32" s="160">
        <v>15.87</v>
      </c>
      <c r="G32" s="196">
        <v>9.08</v>
      </c>
      <c r="H32" s="196">
        <f>TRUNC(G32 * (1 + 29.07 / 100), 2)</f>
        <v>11.71</v>
      </c>
      <c r="I32" s="196">
        <f>TRUNC(F32 * H32, 2)</f>
        <v>185.83</v>
      </c>
    </row>
    <row r="33" spans="1:9" ht="25.5" x14ac:dyDescent="0.25">
      <c r="A33" s="157" t="s">
        <v>1294</v>
      </c>
      <c r="B33" s="158" t="s">
        <v>1295</v>
      </c>
      <c r="C33" s="157" t="s">
        <v>161</v>
      </c>
      <c r="D33" s="157" t="s">
        <v>171</v>
      </c>
      <c r="E33" s="159" t="s">
        <v>100</v>
      </c>
      <c r="F33" s="160">
        <v>28.27</v>
      </c>
      <c r="G33" s="196">
        <v>1.93</v>
      </c>
      <c r="H33" s="196">
        <f>TRUNC(G33 * (1 + 29.07 / 100), 2)</f>
        <v>2.4900000000000002</v>
      </c>
      <c r="I33" s="196">
        <f>TRUNC(F33 * H33, 2)</f>
        <v>70.39</v>
      </c>
    </row>
    <row r="34" spans="1:9" ht="26.45" customHeight="1" x14ac:dyDescent="0.25">
      <c r="A34" s="205" t="s">
        <v>1296</v>
      </c>
      <c r="B34" s="205"/>
      <c r="C34" s="205"/>
      <c r="D34" s="205" t="s">
        <v>172</v>
      </c>
      <c r="E34" s="205"/>
      <c r="F34" s="208"/>
      <c r="G34" s="205"/>
      <c r="H34" s="205"/>
      <c r="I34" s="207">
        <v>995.34</v>
      </c>
    </row>
    <row r="35" spans="1:9" ht="25.5" x14ac:dyDescent="0.25">
      <c r="A35" s="157" t="s">
        <v>1297</v>
      </c>
      <c r="B35" s="158" t="s">
        <v>1286</v>
      </c>
      <c r="C35" s="157" t="s">
        <v>161</v>
      </c>
      <c r="D35" s="157" t="s">
        <v>163</v>
      </c>
      <c r="E35" s="159" t="s">
        <v>159</v>
      </c>
      <c r="F35" s="160">
        <v>64.97</v>
      </c>
      <c r="G35" s="196">
        <v>11.87</v>
      </c>
      <c r="H35" s="196">
        <f>TRUNC(G35 * (1 + 29.07 / 100), 2)</f>
        <v>15.32</v>
      </c>
      <c r="I35" s="196">
        <f>TRUNC(F35 * H35, 2)</f>
        <v>995.34</v>
      </c>
    </row>
    <row r="36" spans="1:9" x14ac:dyDescent="0.25">
      <c r="A36" s="205" t="s">
        <v>1298</v>
      </c>
      <c r="B36" s="205"/>
      <c r="C36" s="205"/>
      <c r="D36" s="205" t="s">
        <v>173</v>
      </c>
      <c r="E36" s="205"/>
      <c r="F36" s="208"/>
      <c r="G36" s="205"/>
      <c r="H36" s="205"/>
      <c r="I36" s="207">
        <v>9311.58</v>
      </c>
    </row>
    <row r="37" spans="1:9" ht="26.45" customHeight="1" x14ac:dyDescent="0.25">
      <c r="A37" s="205" t="s">
        <v>1299</v>
      </c>
      <c r="B37" s="205"/>
      <c r="C37" s="205"/>
      <c r="D37" s="205" t="s">
        <v>160</v>
      </c>
      <c r="E37" s="205"/>
      <c r="F37" s="208"/>
      <c r="G37" s="205"/>
      <c r="H37" s="205"/>
      <c r="I37" s="207">
        <v>1844.35</v>
      </c>
    </row>
    <row r="38" spans="1:9" ht="25.5" x14ac:dyDescent="0.25">
      <c r="A38" s="157" t="s">
        <v>698</v>
      </c>
      <c r="B38" s="158" t="s">
        <v>174</v>
      </c>
      <c r="C38" s="157" t="s">
        <v>152</v>
      </c>
      <c r="D38" s="157" t="s">
        <v>175</v>
      </c>
      <c r="E38" s="159" t="s">
        <v>166</v>
      </c>
      <c r="F38" s="160">
        <v>19.829999999999998</v>
      </c>
      <c r="G38" s="196">
        <v>48.96</v>
      </c>
      <c r="H38" s="196">
        <f>TRUNC(G38 * (1 + 29.07 / 100), 2)</f>
        <v>63.19</v>
      </c>
      <c r="I38" s="196">
        <f>TRUNC(F38 * H38, 2)</f>
        <v>1253.05</v>
      </c>
    </row>
    <row r="39" spans="1:9" ht="25.5" x14ac:dyDescent="0.25">
      <c r="A39" s="157" t="s">
        <v>1300</v>
      </c>
      <c r="B39" s="158" t="s">
        <v>1301</v>
      </c>
      <c r="C39" s="157" t="s">
        <v>161</v>
      </c>
      <c r="D39" s="157" t="s">
        <v>176</v>
      </c>
      <c r="E39" s="159" t="s">
        <v>166</v>
      </c>
      <c r="F39" s="160">
        <v>18.73</v>
      </c>
      <c r="G39" s="196">
        <v>24.46</v>
      </c>
      <c r="H39" s="196">
        <f>TRUNC(G39 * (1 + 29.07 / 100), 2)</f>
        <v>31.57</v>
      </c>
      <c r="I39" s="196">
        <f>TRUNC(F39 * H39, 2)</f>
        <v>591.29999999999995</v>
      </c>
    </row>
    <row r="40" spans="1:9" ht="52.9" customHeight="1" x14ac:dyDescent="0.25">
      <c r="A40" s="205" t="s">
        <v>1302</v>
      </c>
      <c r="B40" s="205"/>
      <c r="C40" s="205"/>
      <c r="D40" s="205" t="s">
        <v>167</v>
      </c>
      <c r="E40" s="205"/>
      <c r="F40" s="208"/>
      <c r="G40" s="205"/>
      <c r="H40" s="205"/>
      <c r="I40" s="207">
        <v>956.08</v>
      </c>
    </row>
    <row r="41" spans="1:9" ht="51" x14ac:dyDescent="0.25">
      <c r="A41" s="157" t="s">
        <v>1303</v>
      </c>
      <c r="B41" s="158" t="s">
        <v>1304</v>
      </c>
      <c r="C41" s="157" t="s">
        <v>161</v>
      </c>
      <c r="D41" s="157" t="s">
        <v>177</v>
      </c>
      <c r="E41" s="159" t="s">
        <v>166</v>
      </c>
      <c r="F41" s="160">
        <v>41.18</v>
      </c>
      <c r="G41" s="196">
        <v>9.43</v>
      </c>
      <c r="H41" s="196">
        <f>TRUNC(G41 * (1 + 29.07 / 100), 2)</f>
        <v>12.17</v>
      </c>
      <c r="I41" s="196">
        <f>TRUNC(F41 * H41, 2)</f>
        <v>501.16</v>
      </c>
    </row>
    <row r="42" spans="1:9" ht="25.5" x14ac:dyDescent="0.25">
      <c r="A42" s="157" t="s">
        <v>1305</v>
      </c>
      <c r="B42" s="158" t="s">
        <v>1301</v>
      </c>
      <c r="C42" s="157" t="s">
        <v>161</v>
      </c>
      <c r="D42" s="157" t="s">
        <v>176</v>
      </c>
      <c r="E42" s="159" t="s">
        <v>166</v>
      </c>
      <c r="F42" s="160">
        <v>14.41</v>
      </c>
      <c r="G42" s="196">
        <v>24.46</v>
      </c>
      <c r="H42" s="196">
        <f>TRUNC(G42 * (1 + 29.07 / 100), 2)</f>
        <v>31.57</v>
      </c>
      <c r="I42" s="196">
        <f>TRUNC(F42 * H42, 2)</f>
        <v>454.92</v>
      </c>
    </row>
    <row r="43" spans="1:9" ht="26.45" customHeight="1" x14ac:dyDescent="0.25">
      <c r="A43" s="205" t="s">
        <v>1306</v>
      </c>
      <c r="B43" s="205"/>
      <c r="C43" s="205"/>
      <c r="D43" s="205" t="s">
        <v>172</v>
      </c>
      <c r="E43" s="205"/>
      <c r="F43" s="208"/>
      <c r="G43" s="205"/>
      <c r="H43" s="205"/>
      <c r="I43" s="207">
        <v>6045.87</v>
      </c>
    </row>
    <row r="44" spans="1:9" ht="25.5" x14ac:dyDescent="0.25">
      <c r="A44" s="157" t="s">
        <v>1307</v>
      </c>
      <c r="B44" s="158" t="s">
        <v>174</v>
      </c>
      <c r="C44" s="157" t="s">
        <v>152</v>
      </c>
      <c r="D44" s="157" t="s">
        <v>175</v>
      </c>
      <c r="E44" s="159" t="s">
        <v>166</v>
      </c>
      <c r="F44" s="160">
        <v>29.34</v>
      </c>
      <c r="G44" s="196">
        <v>48.96</v>
      </c>
      <c r="H44" s="196">
        <f>TRUNC(G44 * (1 + 29.07 / 100), 2)</f>
        <v>63.19</v>
      </c>
      <c r="I44" s="196">
        <f>TRUNC(F44 * H44, 2)</f>
        <v>1853.99</v>
      </c>
    </row>
    <row r="45" spans="1:9" ht="26.45" customHeight="1" x14ac:dyDescent="0.25">
      <c r="A45" s="157" t="s">
        <v>1308</v>
      </c>
      <c r="B45" s="158" t="s">
        <v>1301</v>
      </c>
      <c r="C45" s="157" t="s">
        <v>161</v>
      </c>
      <c r="D45" s="157" t="s">
        <v>176</v>
      </c>
      <c r="E45" s="159" t="s">
        <v>166</v>
      </c>
      <c r="F45" s="160">
        <v>35.590000000000003</v>
      </c>
      <c r="G45" s="196">
        <v>24.46</v>
      </c>
      <c r="H45" s="196">
        <f>TRUNC(G45 * (1 + 29.07 / 100), 2)</f>
        <v>31.57</v>
      </c>
      <c r="I45" s="196">
        <f>TRUNC(F45 * H45, 2)</f>
        <v>1123.57</v>
      </c>
    </row>
    <row r="46" spans="1:9" ht="25.5" x14ac:dyDescent="0.25">
      <c r="A46" s="157" t="s">
        <v>699</v>
      </c>
      <c r="B46" s="158" t="s">
        <v>178</v>
      </c>
      <c r="C46" s="157" t="s">
        <v>152</v>
      </c>
      <c r="D46" s="157" t="s">
        <v>179</v>
      </c>
      <c r="E46" s="159" t="s">
        <v>166</v>
      </c>
      <c r="F46" s="160">
        <v>6.25</v>
      </c>
      <c r="G46" s="196">
        <v>380.36</v>
      </c>
      <c r="H46" s="196">
        <f>TRUNC(G46 * (1 + 29.07 / 100), 2)</f>
        <v>490.93</v>
      </c>
      <c r="I46" s="196">
        <f>TRUNC(F46 * H46, 2)</f>
        <v>3068.31</v>
      </c>
    </row>
    <row r="47" spans="1:9" ht="26.45" customHeight="1" x14ac:dyDescent="0.25">
      <c r="A47" s="205" t="s">
        <v>1309</v>
      </c>
      <c r="B47" s="205"/>
      <c r="C47" s="205"/>
      <c r="D47" s="205" t="s">
        <v>412</v>
      </c>
      <c r="E47" s="205"/>
      <c r="F47" s="208"/>
      <c r="G47" s="205"/>
      <c r="H47" s="205"/>
      <c r="I47" s="207">
        <v>465.28</v>
      </c>
    </row>
    <row r="48" spans="1:9" ht="25.5" x14ac:dyDescent="0.25">
      <c r="A48" s="157" t="s">
        <v>1310</v>
      </c>
      <c r="B48" s="158" t="s">
        <v>174</v>
      </c>
      <c r="C48" s="157" t="s">
        <v>152</v>
      </c>
      <c r="D48" s="157" t="s">
        <v>175</v>
      </c>
      <c r="E48" s="159" t="s">
        <v>166</v>
      </c>
      <c r="F48" s="160">
        <v>5.25</v>
      </c>
      <c r="G48" s="196">
        <v>48.96</v>
      </c>
      <c r="H48" s="196">
        <f>TRUNC(G48 * (1 + 29.07 / 100), 2)</f>
        <v>63.19</v>
      </c>
      <c r="I48" s="196">
        <f>TRUNC(F48 * H48, 2)</f>
        <v>331.74</v>
      </c>
    </row>
    <row r="49" spans="1:9" ht="25.5" x14ac:dyDescent="0.25">
      <c r="A49" s="157" t="s">
        <v>1311</v>
      </c>
      <c r="B49" s="158" t="s">
        <v>1301</v>
      </c>
      <c r="C49" s="157" t="s">
        <v>161</v>
      </c>
      <c r="D49" s="157" t="s">
        <v>176</v>
      </c>
      <c r="E49" s="159" t="s">
        <v>166</v>
      </c>
      <c r="F49" s="160">
        <v>4.2300000000000004</v>
      </c>
      <c r="G49" s="196">
        <v>24.46</v>
      </c>
      <c r="H49" s="196">
        <f>TRUNC(G49 * (1 + 29.07 / 100), 2)</f>
        <v>31.57</v>
      </c>
      <c r="I49" s="196">
        <f>TRUNC(F49 * H49, 2)</f>
        <v>133.54</v>
      </c>
    </row>
    <row r="50" spans="1:9" x14ac:dyDescent="0.25">
      <c r="A50" s="205" t="s">
        <v>1312</v>
      </c>
      <c r="B50" s="205"/>
      <c r="C50" s="205"/>
      <c r="D50" s="205" t="s">
        <v>180</v>
      </c>
      <c r="E50" s="205"/>
      <c r="F50" s="208"/>
      <c r="G50" s="205"/>
      <c r="H50" s="205"/>
      <c r="I50" s="207">
        <v>2522.04</v>
      </c>
    </row>
    <row r="51" spans="1:9" ht="26.45" customHeight="1" x14ac:dyDescent="0.25">
      <c r="A51" s="205" t="s">
        <v>1313</v>
      </c>
      <c r="B51" s="205"/>
      <c r="C51" s="205"/>
      <c r="D51" s="205" t="s">
        <v>160</v>
      </c>
      <c r="E51" s="205"/>
      <c r="F51" s="208"/>
      <c r="G51" s="205"/>
      <c r="H51" s="205"/>
      <c r="I51" s="207">
        <v>2421.4</v>
      </c>
    </row>
    <row r="52" spans="1:9" ht="66" customHeight="1" x14ac:dyDescent="0.25">
      <c r="A52" s="157" t="s">
        <v>700</v>
      </c>
      <c r="B52" s="158" t="s">
        <v>181</v>
      </c>
      <c r="C52" s="157" t="s">
        <v>152</v>
      </c>
      <c r="D52" s="157" t="s">
        <v>182</v>
      </c>
      <c r="E52" s="159" t="s">
        <v>166</v>
      </c>
      <c r="F52" s="160">
        <v>0.38</v>
      </c>
      <c r="G52" s="196">
        <v>464.17</v>
      </c>
      <c r="H52" s="196">
        <f>TRUNC(G52 * (1 + 29.07 / 100), 2)</f>
        <v>599.1</v>
      </c>
      <c r="I52" s="196">
        <f>TRUNC(F52 * H52, 2)</f>
        <v>227.65</v>
      </c>
    </row>
    <row r="53" spans="1:9" ht="26.45" customHeight="1" x14ac:dyDescent="0.25">
      <c r="A53" s="157" t="s">
        <v>701</v>
      </c>
      <c r="B53" s="158" t="s">
        <v>183</v>
      </c>
      <c r="C53" s="157" t="s">
        <v>152</v>
      </c>
      <c r="D53" s="157" t="s">
        <v>184</v>
      </c>
      <c r="E53" s="159" t="s">
        <v>166</v>
      </c>
      <c r="F53" s="160">
        <v>1.1000000000000001</v>
      </c>
      <c r="G53" s="196">
        <v>1545.15</v>
      </c>
      <c r="H53" s="196">
        <f>TRUNC(G53 * (1 + 29.07 / 100), 2)</f>
        <v>1994.32</v>
      </c>
      <c r="I53" s="196">
        <f>TRUNC(F53 * H53, 2)</f>
        <v>2193.75</v>
      </c>
    </row>
    <row r="54" spans="1:9" ht="26.45" customHeight="1" x14ac:dyDescent="0.25">
      <c r="A54" s="205" t="s">
        <v>1314</v>
      </c>
      <c r="B54" s="205"/>
      <c r="C54" s="205"/>
      <c r="D54" s="205" t="s">
        <v>185</v>
      </c>
      <c r="E54" s="205"/>
      <c r="F54" s="208"/>
      <c r="G54" s="205"/>
      <c r="H54" s="205"/>
      <c r="I54" s="207">
        <v>100.64</v>
      </c>
    </row>
    <row r="55" spans="1:9" ht="26.45" customHeight="1" x14ac:dyDescent="0.25">
      <c r="A55" s="157" t="s">
        <v>1315</v>
      </c>
      <c r="B55" s="158" t="s">
        <v>186</v>
      </c>
      <c r="C55" s="157" t="s">
        <v>161</v>
      </c>
      <c r="D55" s="157" t="s">
        <v>187</v>
      </c>
      <c r="E55" s="159" t="s">
        <v>166</v>
      </c>
      <c r="F55" s="160">
        <v>0.08</v>
      </c>
      <c r="G55" s="196">
        <v>462.11</v>
      </c>
      <c r="H55" s="196">
        <f>TRUNC(G55 * (1 + 29.07 / 100), 2)</f>
        <v>596.44000000000005</v>
      </c>
      <c r="I55" s="196">
        <f>TRUNC(F55 * H55, 2)</f>
        <v>47.71</v>
      </c>
    </row>
    <row r="56" spans="1:9" ht="26.45" customHeight="1" x14ac:dyDescent="0.25">
      <c r="A56" s="157" t="s">
        <v>702</v>
      </c>
      <c r="B56" s="158" t="s">
        <v>188</v>
      </c>
      <c r="C56" s="157" t="s">
        <v>152</v>
      </c>
      <c r="D56" s="157" t="s">
        <v>189</v>
      </c>
      <c r="E56" s="159" t="s">
        <v>166</v>
      </c>
      <c r="F56" s="160">
        <v>0.08</v>
      </c>
      <c r="G56" s="196">
        <v>35.67</v>
      </c>
      <c r="H56" s="196">
        <f>TRUNC(G56 * (1 + 29.07 / 100), 2)</f>
        <v>46.03</v>
      </c>
      <c r="I56" s="196">
        <f>TRUNC(F56 * H56, 2)</f>
        <v>3.68</v>
      </c>
    </row>
    <row r="57" spans="1:9" ht="25.5" x14ac:dyDescent="0.25">
      <c r="A57" s="157" t="s">
        <v>1316</v>
      </c>
      <c r="B57" s="158" t="s">
        <v>190</v>
      </c>
      <c r="C57" s="157" t="s">
        <v>161</v>
      </c>
      <c r="D57" s="157" t="s">
        <v>191</v>
      </c>
      <c r="E57" s="159" t="s">
        <v>159</v>
      </c>
      <c r="F57" s="160">
        <v>0.5</v>
      </c>
      <c r="G57" s="196">
        <v>76.33</v>
      </c>
      <c r="H57" s="196">
        <f>TRUNC(G57 * (1 + 29.07 / 100), 2)</f>
        <v>98.51</v>
      </c>
      <c r="I57" s="196">
        <f>TRUNC(F57 * H57, 2)</f>
        <v>49.25</v>
      </c>
    </row>
    <row r="58" spans="1:9" x14ac:dyDescent="0.25">
      <c r="A58" s="205" t="s">
        <v>1317</v>
      </c>
      <c r="B58" s="205"/>
      <c r="C58" s="205"/>
      <c r="D58" s="205" t="s">
        <v>192</v>
      </c>
      <c r="E58" s="205"/>
      <c r="F58" s="208"/>
      <c r="G58" s="205"/>
      <c r="H58" s="205"/>
      <c r="I58" s="207">
        <v>37359.480000000003</v>
      </c>
    </row>
    <row r="59" spans="1:9" ht="52.9" customHeight="1" x14ac:dyDescent="0.25">
      <c r="A59" s="205" t="s">
        <v>1318</v>
      </c>
      <c r="B59" s="205"/>
      <c r="C59" s="205"/>
      <c r="D59" s="205" t="s">
        <v>160</v>
      </c>
      <c r="E59" s="205"/>
      <c r="F59" s="208"/>
      <c r="G59" s="205"/>
      <c r="H59" s="205"/>
      <c r="I59" s="207">
        <v>7857</v>
      </c>
    </row>
    <row r="60" spans="1:9" ht="52.9" customHeight="1" x14ac:dyDescent="0.25">
      <c r="A60" s="157" t="s">
        <v>703</v>
      </c>
      <c r="B60" s="158" t="s">
        <v>193</v>
      </c>
      <c r="C60" s="157" t="s">
        <v>152</v>
      </c>
      <c r="D60" s="157" t="s">
        <v>194</v>
      </c>
      <c r="E60" s="159" t="s">
        <v>166</v>
      </c>
      <c r="F60" s="160">
        <v>0.56000000000000005</v>
      </c>
      <c r="G60" s="196">
        <v>2423.9699999999998</v>
      </c>
      <c r="H60" s="196">
        <f>TRUNC(G60 * (1 + 29.07 / 100), 2)</f>
        <v>3128.61</v>
      </c>
      <c r="I60" s="196">
        <f>TRUNC(F60 * H60, 2)</f>
        <v>1752.02</v>
      </c>
    </row>
    <row r="61" spans="1:9" ht="52.9" customHeight="1" x14ac:dyDescent="0.25">
      <c r="A61" s="157" t="s">
        <v>704</v>
      </c>
      <c r="B61" s="158" t="s">
        <v>195</v>
      </c>
      <c r="C61" s="157" t="s">
        <v>152</v>
      </c>
      <c r="D61" s="157" t="s">
        <v>196</v>
      </c>
      <c r="E61" s="159" t="s">
        <v>166</v>
      </c>
      <c r="F61" s="160">
        <v>0.62</v>
      </c>
      <c r="G61" s="196">
        <v>3098.56</v>
      </c>
      <c r="H61" s="196">
        <f>TRUNC(G61 * (1 + 29.07 / 100), 2)</f>
        <v>3999.31</v>
      </c>
      <c r="I61" s="196">
        <f>TRUNC(F61 * H61, 2)</f>
        <v>2479.5700000000002</v>
      </c>
    </row>
    <row r="62" spans="1:9" ht="66" customHeight="1" x14ac:dyDescent="0.25">
      <c r="A62" s="157" t="s">
        <v>705</v>
      </c>
      <c r="B62" s="158" t="s">
        <v>197</v>
      </c>
      <c r="C62" s="157" t="s">
        <v>152</v>
      </c>
      <c r="D62" s="157" t="s">
        <v>198</v>
      </c>
      <c r="E62" s="159" t="s">
        <v>166</v>
      </c>
      <c r="F62" s="160">
        <v>0.33</v>
      </c>
      <c r="G62" s="196">
        <v>3857.97</v>
      </c>
      <c r="H62" s="196">
        <f>TRUNC(G62 * (1 + 29.07 / 100), 2)</f>
        <v>4979.4799999999996</v>
      </c>
      <c r="I62" s="196">
        <f>TRUNC(F62 * H62, 2)</f>
        <v>1643.22</v>
      </c>
    </row>
    <row r="63" spans="1:9" ht="63.75" x14ac:dyDescent="0.25">
      <c r="A63" s="157" t="s">
        <v>706</v>
      </c>
      <c r="B63" s="158" t="s">
        <v>199</v>
      </c>
      <c r="C63" s="157" t="s">
        <v>152</v>
      </c>
      <c r="D63" s="157" t="s">
        <v>200</v>
      </c>
      <c r="E63" s="159" t="s">
        <v>166</v>
      </c>
      <c r="F63" s="160">
        <v>0.6</v>
      </c>
      <c r="G63" s="196">
        <v>2559.59</v>
      </c>
      <c r="H63" s="196">
        <f>TRUNC(G63 * (1 + 29.07 / 100), 2)</f>
        <v>3303.66</v>
      </c>
      <c r="I63" s="196">
        <f>TRUNC(F63 * H63, 2)</f>
        <v>1982.19</v>
      </c>
    </row>
    <row r="64" spans="1:9" ht="66" customHeight="1" x14ac:dyDescent="0.25">
      <c r="A64" s="205" t="s">
        <v>1319</v>
      </c>
      <c r="B64" s="205"/>
      <c r="C64" s="205"/>
      <c r="D64" s="205" t="s">
        <v>167</v>
      </c>
      <c r="E64" s="205"/>
      <c r="F64" s="208"/>
      <c r="G64" s="205"/>
      <c r="H64" s="205"/>
      <c r="I64" s="207">
        <v>29502.48</v>
      </c>
    </row>
    <row r="65" spans="1:9" ht="63.75" x14ac:dyDescent="0.25">
      <c r="A65" s="157" t="s">
        <v>707</v>
      </c>
      <c r="B65" s="158" t="s">
        <v>201</v>
      </c>
      <c r="C65" s="157" t="s">
        <v>152</v>
      </c>
      <c r="D65" s="157" t="s">
        <v>202</v>
      </c>
      <c r="E65" s="159" t="s">
        <v>166</v>
      </c>
      <c r="F65" s="160">
        <v>8.16</v>
      </c>
      <c r="G65" s="196">
        <v>2801.2</v>
      </c>
      <c r="H65" s="196">
        <f>TRUNC(G65 * (1 + 29.07 / 100), 2)</f>
        <v>3615.5</v>
      </c>
      <c r="I65" s="196">
        <f>TRUNC(F65 * H65, 2)</f>
        <v>29502.48</v>
      </c>
    </row>
    <row r="66" spans="1:9" x14ac:dyDescent="0.25">
      <c r="A66" s="205" t="s">
        <v>1320</v>
      </c>
      <c r="B66" s="205"/>
      <c r="C66" s="205"/>
      <c r="D66" s="205" t="s">
        <v>203</v>
      </c>
      <c r="E66" s="205"/>
      <c r="F66" s="208"/>
      <c r="G66" s="205"/>
      <c r="H66" s="205"/>
      <c r="I66" s="207">
        <v>4840.1000000000004</v>
      </c>
    </row>
    <row r="67" spans="1:9" ht="39.6" customHeight="1" x14ac:dyDescent="0.25">
      <c r="A67" s="205" t="s">
        <v>1321</v>
      </c>
      <c r="B67" s="205"/>
      <c r="C67" s="205"/>
      <c r="D67" s="205" t="s">
        <v>160</v>
      </c>
      <c r="E67" s="205"/>
      <c r="F67" s="208"/>
      <c r="G67" s="205"/>
      <c r="H67" s="205"/>
      <c r="I67" s="207">
        <v>2495.77</v>
      </c>
    </row>
    <row r="68" spans="1:9" ht="38.25" x14ac:dyDescent="0.25">
      <c r="A68" s="157" t="s">
        <v>1322</v>
      </c>
      <c r="B68" s="158" t="s">
        <v>708</v>
      </c>
      <c r="C68" s="157" t="s">
        <v>161</v>
      </c>
      <c r="D68" s="157" t="s">
        <v>709</v>
      </c>
      <c r="E68" s="159" t="s">
        <v>159</v>
      </c>
      <c r="F68" s="160">
        <v>26.17</v>
      </c>
      <c r="G68" s="196">
        <v>45.25</v>
      </c>
      <c r="H68" s="196">
        <f t="shared" ref="H68:H74" si="0">TRUNC(G68 * (1 + 29.07 / 100), 2)</f>
        <v>58.4</v>
      </c>
      <c r="I68" s="196">
        <f t="shared" ref="I68:I74" si="1">TRUNC(F68 * H68, 2)</f>
        <v>1528.32</v>
      </c>
    </row>
    <row r="69" spans="1:9" x14ac:dyDescent="0.25">
      <c r="A69" s="157" t="s">
        <v>1323</v>
      </c>
      <c r="B69" s="158" t="s">
        <v>1324</v>
      </c>
      <c r="C69" s="157" t="s">
        <v>161</v>
      </c>
      <c r="D69" s="157" t="s">
        <v>204</v>
      </c>
      <c r="E69" s="159" t="s">
        <v>100</v>
      </c>
      <c r="F69" s="160">
        <v>1.4</v>
      </c>
      <c r="G69" s="196">
        <v>31.9</v>
      </c>
      <c r="H69" s="196">
        <f t="shared" si="0"/>
        <v>41.17</v>
      </c>
      <c r="I69" s="196">
        <f t="shared" si="1"/>
        <v>57.63</v>
      </c>
    </row>
    <row r="70" spans="1:9" x14ac:dyDescent="0.25">
      <c r="A70" s="157" t="s">
        <v>1325</v>
      </c>
      <c r="B70" s="158" t="s">
        <v>1326</v>
      </c>
      <c r="C70" s="157" t="s">
        <v>161</v>
      </c>
      <c r="D70" s="157" t="s">
        <v>205</v>
      </c>
      <c r="E70" s="159" t="s">
        <v>100</v>
      </c>
      <c r="F70" s="160">
        <v>1.4</v>
      </c>
      <c r="G70" s="196">
        <v>43.25</v>
      </c>
      <c r="H70" s="196">
        <f t="shared" si="0"/>
        <v>55.82</v>
      </c>
      <c r="I70" s="196">
        <f t="shared" si="1"/>
        <v>78.14</v>
      </c>
    </row>
    <row r="71" spans="1:9" ht="26.45" customHeight="1" x14ac:dyDescent="0.25">
      <c r="A71" s="157" t="s">
        <v>1327</v>
      </c>
      <c r="B71" s="158" t="s">
        <v>1328</v>
      </c>
      <c r="C71" s="157" t="s">
        <v>161</v>
      </c>
      <c r="D71" s="157" t="s">
        <v>206</v>
      </c>
      <c r="E71" s="159" t="s">
        <v>100</v>
      </c>
      <c r="F71" s="160">
        <v>2.4</v>
      </c>
      <c r="G71" s="196">
        <v>55.49</v>
      </c>
      <c r="H71" s="196">
        <f t="shared" si="0"/>
        <v>71.62</v>
      </c>
      <c r="I71" s="196">
        <f t="shared" si="1"/>
        <v>171.88</v>
      </c>
    </row>
    <row r="72" spans="1:9" ht="26.45" customHeight="1" x14ac:dyDescent="0.25">
      <c r="A72" s="157" t="s">
        <v>1329</v>
      </c>
      <c r="B72" s="158" t="s">
        <v>1330</v>
      </c>
      <c r="C72" s="157" t="s">
        <v>161</v>
      </c>
      <c r="D72" s="157" t="s">
        <v>207</v>
      </c>
      <c r="E72" s="159" t="s">
        <v>100</v>
      </c>
      <c r="F72" s="160">
        <v>1.8</v>
      </c>
      <c r="G72" s="196">
        <v>42.39</v>
      </c>
      <c r="H72" s="196">
        <f t="shared" si="0"/>
        <v>54.71</v>
      </c>
      <c r="I72" s="196">
        <f t="shared" si="1"/>
        <v>98.47</v>
      </c>
    </row>
    <row r="73" spans="1:9" ht="39.6" customHeight="1" x14ac:dyDescent="0.25">
      <c r="A73" s="157" t="s">
        <v>1331</v>
      </c>
      <c r="B73" s="158" t="s">
        <v>1332</v>
      </c>
      <c r="C73" s="157" t="s">
        <v>161</v>
      </c>
      <c r="D73" s="157" t="s">
        <v>208</v>
      </c>
      <c r="E73" s="159" t="s">
        <v>100</v>
      </c>
      <c r="F73" s="160">
        <v>2.8</v>
      </c>
      <c r="G73" s="196">
        <v>51.62</v>
      </c>
      <c r="H73" s="196">
        <f t="shared" si="0"/>
        <v>66.62</v>
      </c>
      <c r="I73" s="196">
        <f t="shared" si="1"/>
        <v>186.53</v>
      </c>
    </row>
    <row r="74" spans="1:9" ht="38.25" x14ac:dyDescent="0.25">
      <c r="A74" s="157" t="s">
        <v>1333</v>
      </c>
      <c r="B74" s="158" t="s">
        <v>1334</v>
      </c>
      <c r="C74" s="157" t="s">
        <v>161</v>
      </c>
      <c r="D74" s="157" t="s">
        <v>209</v>
      </c>
      <c r="E74" s="159" t="s">
        <v>159</v>
      </c>
      <c r="F74" s="160">
        <v>1.5</v>
      </c>
      <c r="G74" s="196">
        <v>193.6</v>
      </c>
      <c r="H74" s="196">
        <f t="shared" si="0"/>
        <v>249.87</v>
      </c>
      <c r="I74" s="196">
        <f t="shared" si="1"/>
        <v>374.8</v>
      </c>
    </row>
    <row r="75" spans="1:9" ht="39.6" customHeight="1" x14ac:dyDescent="0.25">
      <c r="A75" s="205" t="s">
        <v>1335</v>
      </c>
      <c r="B75" s="205"/>
      <c r="C75" s="205"/>
      <c r="D75" s="205" t="s">
        <v>412</v>
      </c>
      <c r="E75" s="205"/>
      <c r="F75" s="208"/>
      <c r="G75" s="205"/>
      <c r="H75" s="205"/>
      <c r="I75" s="207">
        <v>2344.33</v>
      </c>
    </row>
    <row r="76" spans="1:9" ht="38.25" x14ac:dyDescent="0.25">
      <c r="A76" s="157" t="s">
        <v>1336</v>
      </c>
      <c r="B76" s="158" t="s">
        <v>1337</v>
      </c>
      <c r="C76" s="157" t="s">
        <v>161</v>
      </c>
      <c r="D76" s="157" t="s">
        <v>710</v>
      </c>
      <c r="E76" s="159" t="s">
        <v>159</v>
      </c>
      <c r="F76" s="160">
        <v>23.63</v>
      </c>
      <c r="G76" s="196">
        <v>76.87</v>
      </c>
      <c r="H76" s="196">
        <f>TRUNC(G76 * (1 + 29.07 / 100), 2)</f>
        <v>99.21</v>
      </c>
      <c r="I76" s="196">
        <f>TRUNC(F76 * H76, 2)</f>
        <v>2344.33</v>
      </c>
    </row>
    <row r="77" spans="1:9" x14ac:dyDescent="0.25">
      <c r="A77" s="205" t="s">
        <v>1338</v>
      </c>
      <c r="B77" s="205"/>
      <c r="C77" s="205"/>
      <c r="D77" s="205" t="s">
        <v>210</v>
      </c>
      <c r="E77" s="205"/>
      <c r="F77" s="208"/>
      <c r="G77" s="205"/>
      <c r="H77" s="205"/>
      <c r="I77" s="207">
        <v>2478.92</v>
      </c>
    </row>
    <row r="78" spans="1:9" ht="79.150000000000006" customHeight="1" x14ac:dyDescent="0.25">
      <c r="A78" s="205" t="s">
        <v>1339</v>
      </c>
      <c r="B78" s="205"/>
      <c r="C78" s="205"/>
      <c r="D78" s="205" t="s">
        <v>160</v>
      </c>
      <c r="E78" s="205"/>
      <c r="F78" s="208"/>
      <c r="G78" s="205"/>
      <c r="H78" s="205"/>
      <c r="I78" s="207">
        <v>2478.92</v>
      </c>
    </row>
    <row r="79" spans="1:9" ht="39.6" customHeight="1" x14ac:dyDescent="0.25">
      <c r="A79" s="157" t="s">
        <v>711</v>
      </c>
      <c r="B79" s="158" t="s">
        <v>211</v>
      </c>
      <c r="C79" s="157" t="s">
        <v>152</v>
      </c>
      <c r="D79" s="157" t="s">
        <v>212</v>
      </c>
      <c r="E79" s="159" t="s">
        <v>159</v>
      </c>
      <c r="F79" s="160">
        <v>2.02</v>
      </c>
      <c r="G79" s="196">
        <v>717.89</v>
      </c>
      <c r="H79" s="196">
        <f>TRUNC(G79 * (1 + 29.07 / 100), 2)</f>
        <v>926.58</v>
      </c>
      <c r="I79" s="196">
        <f>TRUNC(F79 * H79, 2)</f>
        <v>1871.69</v>
      </c>
    </row>
    <row r="80" spans="1:9" ht="38.25" x14ac:dyDescent="0.25">
      <c r="A80" s="157" t="s">
        <v>1340</v>
      </c>
      <c r="B80" s="158" t="s">
        <v>1341</v>
      </c>
      <c r="C80" s="157" t="s">
        <v>161</v>
      </c>
      <c r="D80" s="157" t="s">
        <v>213</v>
      </c>
      <c r="E80" s="159" t="s">
        <v>159</v>
      </c>
      <c r="F80" s="160">
        <v>0.42</v>
      </c>
      <c r="G80" s="196">
        <v>1120.17</v>
      </c>
      <c r="H80" s="196">
        <f>TRUNC(G80 * (1 + 29.07 / 100), 2)</f>
        <v>1445.8</v>
      </c>
      <c r="I80" s="196">
        <f>TRUNC(F80 * H80, 2)</f>
        <v>607.23</v>
      </c>
    </row>
    <row r="81" spans="1:9" x14ac:dyDescent="0.25">
      <c r="A81" s="205" t="s">
        <v>1342</v>
      </c>
      <c r="B81" s="205"/>
      <c r="C81" s="205"/>
      <c r="D81" s="205" t="s">
        <v>214</v>
      </c>
      <c r="E81" s="205"/>
      <c r="F81" s="208"/>
      <c r="G81" s="205"/>
      <c r="H81" s="205"/>
      <c r="I81" s="207">
        <v>10100.42</v>
      </c>
    </row>
    <row r="82" spans="1:9" x14ac:dyDescent="0.25">
      <c r="A82" s="205" t="s">
        <v>1343</v>
      </c>
      <c r="B82" s="205"/>
      <c r="C82" s="205"/>
      <c r="D82" s="205" t="s">
        <v>168</v>
      </c>
      <c r="E82" s="205"/>
      <c r="F82" s="208"/>
      <c r="G82" s="205"/>
      <c r="H82" s="205"/>
      <c r="I82" s="207">
        <v>10100.42</v>
      </c>
    </row>
    <row r="83" spans="1:9" ht="25.5" x14ac:dyDescent="0.25">
      <c r="A83" s="157" t="s">
        <v>1344</v>
      </c>
      <c r="B83" s="158" t="s">
        <v>1345</v>
      </c>
      <c r="C83" s="157" t="s">
        <v>161</v>
      </c>
      <c r="D83" s="157" t="s">
        <v>215</v>
      </c>
      <c r="E83" s="159" t="s">
        <v>159</v>
      </c>
      <c r="F83" s="160">
        <v>239.46</v>
      </c>
      <c r="G83" s="196">
        <v>32.68</v>
      </c>
      <c r="H83" s="196">
        <f>TRUNC(G83 * (1 + 29.07 / 100), 2)</f>
        <v>42.18</v>
      </c>
      <c r="I83" s="196">
        <f>TRUNC(F83 * H83, 2)</f>
        <v>10100.42</v>
      </c>
    </row>
    <row r="84" spans="1:9" x14ac:dyDescent="0.25">
      <c r="A84" s="205" t="s">
        <v>1346</v>
      </c>
      <c r="B84" s="205"/>
      <c r="C84" s="205"/>
      <c r="D84" s="205" t="s">
        <v>216</v>
      </c>
      <c r="E84" s="205"/>
      <c r="F84" s="208"/>
      <c r="G84" s="205"/>
      <c r="H84" s="205"/>
      <c r="I84" s="207">
        <v>4882.45</v>
      </c>
    </row>
    <row r="85" spans="1:9" ht="39.6" customHeight="1" x14ac:dyDescent="0.25">
      <c r="A85" s="205" t="s">
        <v>1347</v>
      </c>
      <c r="B85" s="205"/>
      <c r="C85" s="205"/>
      <c r="D85" s="205" t="s">
        <v>217</v>
      </c>
      <c r="E85" s="205"/>
      <c r="F85" s="208"/>
      <c r="G85" s="205"/>
      <c r="H85" s="205"/>
      <c r="I85" s="207">
        <v>1915.77</v>
      </c>
    </row>
    <row r="86" spans="1:9" ht="26.45" customHeight="1" x14ac:dyDescent="0.25">
      <c r="A86" s="157" t="s">
        <v>1348</v>
      </c>
      <c r="B86" s="158" t="s">
        <v>1349</v>
      </c>
      <c r="C86" s="157" t="s">
        <v>161</v>
      </c>
      <c r="D86" s="157" t="s">
        <v>218</v>
      </c>
      <c r="E86" s="159" t="s">
        <v>159</v>
      </c>
      <c r="F86" s="160">
        <v>9.41</v>
      </c>
      <c r="G86" s="196">
        <v>27.86</v>
      </c>
      <c r="H86" s="196">
        <f>TRUNC(G86 * (1 + 29.07 / 100), 2)</f>
        <v>35.950000000000003</v>
      </c>
      <c r="I86" s="196">
        <f>TRUNC(F86 * H86, 2)</f>
        <v>338.28</v>
      </c>
    </row>
    <row r="87" spans="1:9" ht="26.45" customHeight="1" x14ac:dyDescent="0.25">
      <c r="A87" s="157" t="s">
        <v>1350</v>
      </c>
      <c r="B87" s="158" t="s">
        <v>1351</v>
      </c>
      <c r="C87" s="157" t="s">
        <v>161</v>
      </c>
      <c r="D87" s="157" t="s">
        <v>219</v>
      </c>
      <c r="E87" s="159" t="s">
        <v>159</v>
      </c>
      <c r="F87" s="160">
        <v>9.41</v>
      </c>
      <c r="G87" s="196">
        <v>99.5</v>
      </c>
      <c r="H87" s="196">
        <f>TRUNC(G87 * (1 + 29.07 / 100), 2)</f>
        <v>128.41999999999999</v>
      </c>
      <c r="I87" s="196">
        <f>TRUNC(F87 * H87, 2)</f>
        <v>1208.43</v>
      </c>
    </row>
    <row r="88" spans="1:9" ht="25.5" x14ac:dyDescent="0.25">
      <c r="A88" s="157" t="s">
        <v>1352</v>
      </c>
      <c r="B88" s="158" t="s">
        <v>1353</v>
      </c>
      <c r="C88" s="157" t="s">
        <v>161</v>
      </c>
      <c r="D88" s="157" t="s">
        <v>220</v>
      </c>
      <c r="E88" s="159" t="s">
        <v>159</v>
      </c>
      <c r="F88" s="160">
        <v>9.41</v>
      </c>
      <c r="G88" s="196">
        <v>30.39</v>
      </c>
      <c r="H88" s="196">
        <f>TRUNC(G88 * (1 + 29.07 / 100), 2)</f>
        <v>39.22</v>
      </c>
      <c r="I88" s="196">
        <f>TRUNC(F88 * H88, 2)</f>
        <v>369.06</v>
      </c>
    </row>
    <row r="89" spans="1:9" ht="26.45" customHeight="1" x14ac:dyDescent="0.25">
      <c r="A89" s="205" t="s">
        <v>1354</v>
      </c>
      <c r="B89" s="205"/>
      <c r="C89" s="205"/>
      <c r="D89" s="205" t="s">
        <v>167</v>
      </c>
      <c r="E89" s="205"/>
      <c r="F89" s="208"/>
      <c r="G89" s="205"/>
      <c r="H89" s="205"/>
      <c r="I89" s="207">
        <v>2966.68</v>
      </c>
    </row>
    <row r="90" spans="1:9" ht="26.45" customHeight="1" x14ac:dyDescent="0.25">
      <c r="A90" s="157" t="s">
        <v>1355</v>
      </c>
      <c r="B90" s="158" t="s">
        <v>1356</v>
      </c>
      <c r="C90" s="157" t="s">
        <v>161</v>
      </c>
      <c r="D90" s="157" t="s">
        <v>221</v>
      </c>
      <c r="E90" s="159" t="s">
        <v>159</v>
      </c>
      <c r="F90" s="160">
        <v>27.72</v>
      </c>
      <c r="G90" s="196">
        <v>37.04</v>
      </c>
      <c r="H90" s="196">
        <f>TRUNC(G90 * (1 + 29.07 / 100), 2)</f>
        <v>47.8</v>
      </c>
      <c r="I90" s="196">
        <f>TRUNC(F90 * H90, 2)</f>
        <v>1325.01</v>
      </c>
    </row>
    <row r="91" spans="1:9" ht="25.5" x14ac:dyDescent="0.25">
      <c r="A91" s="157" t="s">
        <v>1357</v>
      </c>
      <c r="B91" s="158" t="s">
        <v>1358</v>
      </c>
      <c r="C91" s="157" t="s">
        <v>161</v>
      </c>
      <c r="D91" s="157" t="s">
        <v>222</v>
      </c>
      <c r="E91" s="159" t="s">
        <v>159</v>
      </c>
      <c r="F91" s="160">
        <v>30.72</v>
      </c>
      <c r="G91" s="196">
        <v>41.41</v>
      </c>
      <c r="H91" s="196">
        <f>TRUNC(G91 * (1 + 29.07 / 100), 2)</f>
        <v>53.44</v>
      </c>
      <c r="I91" s="196">
        <f>TRUNC(F91 * H91, 2)</f>
        <v>1641.67</v>
      </c>
    </row>
    <row r="92" spans="1:9" x14ac:dyDescent="0.25">
      <c r="A92" s="205" t="s">
        <v>1359</v>
      </c>
      <c r="B92" s="205"/>
      <c r="C92" s="205"/>
      <c r="D92" s="205" t="s">
        <v>223</v>
      </c>
      <c r="E92" s="205"/>
      <c r="F92" s="208"/>
      <c r="G92" s="205"/>
      <c r="H92" s="205"/>
      <c r="I92" s="207">
        <v>44877.7</v>
      </c>
    </row>
    <row r="93" spans="1:9" ht="39.6" customHeight="1" x14ac:dyDescent="0.25">
      <c r="A93" s="205" t="s">
        <v>1360</v>
      </c>
      <c r="B93" s="205"/>
      <c r="C93" s="205"/>
      <c r="D93" s="205" t="s">
        <v>160</v>
      </c>
      <c r="E93" s="205"/>
      <c r="F93" s="208"/>
      <c r="G93" s="205"/>
      <c r="H93" s="205"/>
      <c r="I93" s="207">
        <v>5715.55</v>
      </c>
    </row>
    <row r="94" spans="1:9" ht="52.9" customHeight="1" x14ac:dyDescent="0.25">
      <c r="A94" s="157" t="s">
        <v>1361</v>
      </c>
      <c r="B94" s="158" t="s">
        <v>224</v>
      </c>
      <c r="C94" s="157" t="s">
        <v>161</v>
      </c>
      <c r="D94" s="157" t="s">
        <v>225</v>
      </c>
      <c r="E94" s="159" t="s">
        <v>159</v>
      </c>
      <c r="F94" s="160">
        <v>51.42</v>
      </c>
      <c r="G94" s="196">
        <v>3.57</v>
      </c>
      <c r="H94" s="196">
        <f>TRUNC(G94 * (1 + 29.07 / 100), 2)</f>
        <v>4.5999999999999996</v>
      </c>
      <c r="I94" s="196">
        <f>TRUNC(F94 * H94, 2)</f>
        <v>236.53</v>
      </c>
    </row>
    <row r="95" spans="1:9" ht="39.6" customHeight="1" x14ac:dyDescent="0.25">
      <c r="A95" s="157" t="s">
        <v>1362</v>
      </c>
      <c r="B95" s="158" t="s">
        <v>226</v>
      </c>
      <c r="C95" s="157" t="s">
        <v>161</v>
      </c>
      <c r="D95" s="157" t="s">
        <v>227</v>
      </c>
      <c r="E95" s="159" t="s">
        <v>159</v>
      </c>
      <c r="F95" s="160">
        <v>23.34</v>
      </c>
      <c r="G95" s="196">
        <v>30.99</v>
      </c>
      <c r="H95" s="196">
        <f>TRUNC(G95 * (1 + 29.07 / 100), 2)</f>
        <v>39.99</v>
      </c>
      <c r="I95" s="196">
        <f>TRUNC(F95 * H95, 2)</f>
        <v>933.36</v>
      </c>
    </row>
    <row r="96" spans="1:9" ht="39.6" customHeight="1" x14ac:dyDescent="0.25">
      <c r="A96" s="157" t="s">
        <v>1363</v>
      </c>
      <c r="B96" s="158" t="s">
        <v>1364</v>
      </c>
      <c r="C96" s="157" t="s">
        <v>161</v>
      </c>
      <c r="D96" s="157" t="s">
        <v>228</v>
      </c>
      <c r="E96" s="159" t="s">
        <v>159</v>
      </c>
      <c r="F96" s="160">
        <v>19.46</v>
      </c>
      <c r="G96" s="196">
        <v>42.83</v>
      </c>
      <c r="H96" s="196">
        <f>TRUNC(G96 * (1 + 29.07 / 100), 2)</f>
        <v>55.28</v>
      </c>
      <c r="I96" s="196">
        <f>TRUNC(F96 * H96, 2)</f>
        <v>1075.74</v>
      </c>
    </row>
    <row r="97" spans="1:9" ht="52.9" customHeight="1" x14ac:dyDescent="0.25">
      <c r="A97" s="157" t="s">
        <v>1365</v>
      </c>
      <c r="B97" s="158" t="s">
        <v>1366</v>
      </c>
      <c r="C97" s="157" t="s">
        <v>161</v>
      </c>
      <c r="D97" s="157" t="s">
        <v>229</v>
      </c>
      <c r="E97" s="159" t="s">
        <v>159</v>
      </c>
      <c r="F97" s="160">
        <v>9.9499999999999993</v>
      </c>
      <c r="G97" s="196">
        <v>32.19</v>
      </c>
      <c r="H97" s="196">
        <f>TRUNC(G97 * (1 + 29.07 / 100), 2)</f>
        <v>41.54</v>
      </c>
      <c r="I97" s="196">
        <f>TRUNC(F97 * H97, 2)</f>
        <v>413.32</v>
      </c>
    </row>
    <row r="98" spans="1:9" ht="51" x14ac:dyDescent="0.25">
      <c r="A98" s="157" t="s">
        <v>712</v>
      </c>
      <c r="B98" s="158" t="s">
        <v>230</v>
      </c>
      <c r="C98" s="157" t="s">
        <v>152</v>
      </c>
      <c r="D98" s="157" t="s">
        <v>231</v>
      </c>
      <c r="E98" s="159" t="s">
        <v>159</v>
      </c>
      <c r="F98" s="160">
        <v>25.05</v>
      </c>
      <c r="G98" s="196">
        <v>94.54</v>
      </c>
      <c r="H98" s="196">
        <f>TRUNC(G98 * (1 + 29.07 / 100), 2)</f>
        <v>122.02</v>
      </c>
      <c r="I98" s="196">
        <f>TRUNC(F98 * H98, 2)</f>
        <v>3056.6</v>
      </c>
    </row>
    <row r="99" spans="1:9" ht="52.9" customHeight="1" x14ac:dyDescent="0.25">
      <c r="A99" s="205" t="s">
        <v>1367</v>
      </c>
      <c r="B99" s="205"/>
      <c r="C99" s="205"/>
      <c r="D99" s="205" t="s">
        <v>168</v>
      </c>
      <c r="E99" s="205"/>
      <c r="F99" s="208"/>
      <c r="G99" s="205"/>
      <c r="H99" s="205"/>
      <c r="I99" s="207">
        <v>38677.68</v>
      </c>
    </row>
    <row r="100" spans="1:9" ht="52.9" customHeight="1" x14ac:dyDescent="0.25">
      <c r="A100" s="157" t="s">
        <v>713</v>
      </c>
      <c r="B100" s="158" t="s">
        <v>232</v>
      </c>
      <c r="C100" s="157" t="s">
        <v>152</v>
      </c>
      <c r="D100" s="157" t="s">
        <v>233</v>
      </c>
      <c r="E100" s="159" t="s">
        <v>159</v>
      </c>
      <c r="F100" s="160">
        <v>138.51</v>
      </c>
      <c r="G100" s="196">
        <v>192.98</v>
      </c>
      <c r="H100" s="196">
        <f>TRUNC(G100 * (1 + 29.07 / 100), 2)</f>
        <v>249.07</v>
      </c>
      <c r="I100" s="196">
        <f>TRUNC(F100 * H100, 2)</f>
        <v>34498.68</v>
      </c>
    </row>
    <row r="101" spans="1:9" ht="51" x14ac:dyDescent="0.25">
      <c r="A101" s="157" t="s">
        <v>714</v>
      </c>
      <c r="B101" s="158" t="s">
        <v>410</v>
      </c>
      <c r="C101" s="157" t="s">
        <v>152</v>
      </c>
      <c r="D101" s="157" t="s">
        <v>411</v>
      </c>
      <c r="E101" s="159" t="s">
        <v>159</v>
      </c>
      <c r="F101" s="160">
        <v>420</v>
      </c>
      <c r="G101" s="196">
        <v>7.71</v>
      </c>
      <c r="H101" s="196">
        <f>TRUNC(G101 * (1 + 29.07 / 100), 2)</f>
        <v>9.9499999999999993</v>
      </c>
      <c r="I101" s="196">
        <f>TRUNC(F101 * H101, 2)</f>
        <v>4179</v>
      </c>
    </row>
    <row r="102" spans="1:9" ht="39.6" customHeight="1" x14ac:dyDescent="0.25">
      <c r="A102" s="205" t="s">
        <v>1368</v>
      </c>
      <c r="B102" s="205"/>
      <c r="C102" s="205"/>
      <c r="D102" s="205" t="s">
        <v>412</v>
      </c>
      <c r="E102" s="205"/>
      <c r="F102" s="208"/>
      <c r="G102" s="205"/>
      <c r="H102" s="205"/>
      <c r="I102" s="207">
        <v>484.47</v>
      </c>
    </row>
    <row r="103" spans="1:9" ht="39.6" customHeight="1" x14ac:dyDescent="0.25">
      <c r="A103" s="157" t="s">
        <v>1369</v>
      </c>
      <c r="B103" s="158" t="s">
        <v>224</v>
      </c>
      <c r="C103" s="157" t="s">
        <v>161</v>
      </c>
      <c r="D103" s="157" t="s">
        <v>225</v>
      </c>
      <c r="E103" s="159" t="s">
        <v>159</v>
      </c>
      <c r="F103" s="160">
        <v>10.5</v>
      </c>
      <c r="G103" s="196">
        <v>3.57</v>
      </c>
      <c r="H103" s="196">
        <f>TRUNC(G103 * (1 + 29.07 / 100), 2)</f>
        <v>4.5999999999999996</v>
      </c>
      <c r="I103" s="196">
        <f>TRUNC(F103 * H103, 2)</f>
        <v>48.3</v>
      </c>
    </row>
    <row r="104" spans="1:9" ht="51" x14ac:dyDescent="0.25">
      <c r="A104" s="157" t="s">
        <v>1370</v>
      </c>
      <c r="B104" s="158" t="s">
        <v>1366</v>
      </c>
      <c r="C104" s="157" t="s">
        <v>161</v>
      </c>
      <c r="D104" s="157" t="s">
        <v>229</v>
      </c>
      <c r="E104" s="159" t="s">
        <v>159</v>
      </c>
      <c r="F104" s="160">
        <v>10.5</v>
      </c>
      <c r="G104" s="196">
        <v>32.19</v>
      </c>
      <c r="H104" s="196">
        <f>TRUNC(G104 * (1 + 29.07 / 100), 2)</f>
        <v>41.54</v>
      </c>
      <c r="I104" s="196">
        <f>TRUNC(F104 * H104, 2)</f>
        <v>436.17</v>
      </c>
    </row>
    <row r="105" spans="1:9" x14ac:dyDescent="0.25">
      <c r="A105" s="205" t="s">
        <v>1371</v>
      </c>
      <c r="B105" s="205"/>
      <c r="C105" s="205"/>
      <c r="D105" s="205" t="s">
        <v>234</v>
      </c>
      <c r="E105" s="205"/>
      <c r="F105" s="208"/>
      <c r="G105" s="205"/>
      <c r="H105" s="205"/>
      <c r="I105" s="207">
        <v>17056.66</v>
      </c>
    </row>
    <row r="106" spans="1:9" ht="26.45" customHeight="1" x14ac:dyDescent="0.25">
      <c r="A106" s="205" t="s">
        <v>1372</v>
      </c>
      <c r="B106" s="205"/>
      <c r="C106" s="205"/>
      <c r="D106" s="205" t="s">
        <v>160</v>
      </c>
      <c r="E106" s="205"/>
      <c r="F106" s="208"/>
      <c r="G106" s="205"/>
      <c r="H106" s="205"/>
      <c r="I106" s="207">
        <v>1053.8699999999999</v>
      </c>
    </row>
    <row r="107" spans="1:9" ht="26.45" customHeight="1" x14ac:dyDescent="0.25">
      <c r="A107" s="157" t="s">
        <v>1373</v>
      </c>
      <c r="B107" s="158" t="s">
        <v>1374</v>
      </c>
      <c r="C107" s="157" t="s">
        <v>161</v>
      </c>
      <c r="D107" s="157" t="s">
        <v>235</v>
      </c>
      <c r="E107" s="159" t="s">
        <v>159</v>
      </c>
      <c r="F107" s="160">
        <v>25.5</v>
      </c>
      <c r="G107" s="196">
        <v>8.8699999999999992</v>
      </c>
      <c r="H107" s="196">
        <f t="shared" ref="H107:H113" si="2">TRUNC(G107 * (1 + 29.07 / 100), 2)</f>
        <v>11.44</v>
      </c>
      <c r="I107" s="196">
        <f t="shared" ref="I107:I113" si="3">TRUNC(F107 * H107, 2)</f>
        <v>291.72000000000003</v>
      </c>
    </row>
    <row r="108" spans="1:9" ht="26.45" customHeight="1" x14ac:dyDescent="0.25">
      <c r="A108" s="157" t="s">
        <v>1375</v>
      </c>
      <c r="B108" s="158" t="s">
        <v>1376</v>
      </c>
      <c r="C108" s="157" t="s">
        <v>161</v>
      </c>
      <c r="D108" s="157" t="s">
        <v>236</v>
      </c>
      <c r="E108" s="159" t="s">
        <v>159</v>
      </c>
      <c r="F108" s="160">
        <v>25.5</v>
      </c>
      <c r="G108" s="196">
        <v>3.47</v>
      </c>
      <c r="H108" s="196">
        <f t="shared" si="2"/>
        <v>4.47</v>
      </c>
      <c r="I108" s="196">
        <f t="shared" si="3"/>
        <v>113.98</v>
      </c>
    </row>
    <row r="109" spans="1:9" ht="25.5" x14ac:dyDescent="0.25">
      <c r="A109" s="157" t="s">
        <v>1377</v>
      </c>
      <c r="B109" s="158" t="s">
        <v>1378</v>
      </c>
      <c r="C109" s="157" t="s">
        <v>161</v>
      </c>
      <c r="D109" s="157" t="s">
        <v>237</v>
      </c>
      <c r="E109" s="159" t="s">
        <v>159</v>
      </c>
      <c r="F109" s="160">
        <v>25.5</v>
      </c>
      <c r="G109" s="196">
        <v>8.69</v>
      </c>
      <c r="H109" s="196">
        <f t="shared" si="2"/>
        <v>11.21</v>
      </c>
      <c r="I109" s="196">
        <f t="shared" si="3"/>
        <v>285.85000000000002</v>
      </c>
    </row>
    <row r="110" spans="1:9" ht="25.5" x14ac:dyDescent="0.25">
      <c r="A110" s="157" t="s">
        <v>1379</v>
      </c>
      <c r="B110" s="158" t="s">
        <v>1380</v>
      </c>
      <c r="C110" s="157" t="s">
        <v>161</v>
      </c>
      <c r="D110" s="157" t="s">
        <v>238</v>
      </c>
      <c r="E110" s="159" t="s">
        <v>159</v>
      </c>
      <c r="F110" s="160">
        <v>8.2799999999999994</v>
      </c>
      <c r="G110" s="196">
        <v>15.9</v>
      </c>
      <c r="H110" s="196">
        <f t="shared" si="2"/>
        <v>20.52</v>
      </c>
      <c r="I110" s="196">
        <f t="shared" si="3"/>
        <v>169.9</v>
      </c>
    </row>
    <row r="111" spans="1:9" ht="26.45" customHeight="1" x14ac:dyDescent="0.25">
      <c r="A111" s="157" t="s">
        <v>1381</v>
      </c>
      <c r="B111" s="158" t="s">
        <v>1382</v>
      </c>
      <c r="C111" s="157" t="s">
        <v>161</v>
      </c>
      <c r="D111" s="157" t="s">
        <v>239</v>
      </c>
      <c r="E111" s="159" t="s">
        <v>159</v>
      </c>
      <c r="F111" s="160">
        <v>8.2799999999999994</v>
      </c>
      <c r="G111" s="196">
        <v>4.17</v>
      </c>
      <c r="H111" s="196">
        <f t="shared" si="2"/>
        <v>5.38</v>
      </c>
      <c r="I111" s="196">
        <f t="shared" si="3"/>
        <v>44.54</v>
      </c>
    </row>
    <row r="112" spans="1:9" ht="39.6" customHeight="1" x14ac:dyDescent="0.25">
      <c r="A112" s="157" t="s">
        <v>1383</v>
      </c>
      <c r="B112" s="158" t="s">
        <v>1384</v>
      </c>
      <c r="C112" s="157" t="s">
        <v>161</v>
      </c>
      <c r="D112" s="157" t="s">
        <v>240</v>
      </c>
      <c r="E112" s="159" t="s">
        <v>159</v>
      </c>
      <c r="F112" s="160">
        <v>8.2799999999999994</v>
      </c>
      <c r="G112" s="196">
        <v>10.42</v>
      </c>
      <c r="H112" s="196">
        <f t="shared" si="2"/>
        <v>13.44</v>
      </c>
      <c r="I112" s="196">
        <f t="shared" si="3"/>
        <v>111.28</v>
      </c>
    </row>
    <row r="113" spans="1:9" ht="26.45" customHeight="1" x14ac:dyDescent="0.25">
      <c r="A113" s="157" t="s">
        <v>715</v>
      </c>
      <c r="B113" s="158" t="s">
        <v>241</v>
      </c>
      <c r="C113" s="157" t="s">
        <v>152</v>
      </c>
      <c r="D113" s="157" t="s">
        <v>242</v>
      </c>
      <c r="E113" s="159" t="s">
        <v>114</v>
      </c>
      <c r="F113" s="160">
        <v>10</v>
      </c>
      <c r="G113" s="196">
        <v>2.84</v>
      </c>
      <c r="H113" s="196">
        <f t="shared" si="2"/>
        <v>3.66</v>
      </c>
      <c r="I113" s="196">
        <f t="shared" si="3"/>
        <v>36.6</v>
      </c>
    </row>
    <row r="114" spans="1:9" ht="66" customHeight="1" x14ac:dyDescent="0.25">
      <c r="A114" s="205" t="s">
        <v>1385</v>
      </c>
      <c r="B114" s="205"/>
      <c r="C114" s="205"/>
      <c r="D114" s="205" t="s">
        <v>243</v>
      </c>
      <c r="E114" s="205"/>
      <c r="F114" s="208"/>
      <c r="G114" s="205"/>
      <c r="H114" s="205"/>
      <c r="I114" s="207">
        <v>16002.79</v>
      </c>
    </row>
    <row r="115" spans="1:9" ht="63.75" x14ac:dyDescent="0.25">
      <c r="A115" s="157" t="s">
        <v>716</v>
      </c>
      <c r="B115" s="158" t="s">
        <v>244</v>
      </c>
      <c r="C115" s="157" t="s">
        <v>152</v>
      </c>
      <c r="D115" s="157" t="s">
        <v>717</v>
      </c>
      <c r="E115" s="159" t="s">
        <v>114</v>
      </c>
      <c r="F115" s="160">
        <v>225.75</v>
      </c>
      <c r="G115" s="196">
        <v>5.77</v>
      </c>
      <c r="H115" s="196">
        <f t="shared" ref="H115:H122" si="4">TRUNC(G115 * (1 + 29.07 / 100), 2)</f>
        <v>7.44</v>
      </c>
      <c r="I115" s="196">
        <f t="shared" ref="I115:I122" si="5">TRUNC(F115 * H115, 2)</f>
        <v>1679.58</v>
      </c>
    </row>
    <row r="116" spans="1:9" ht="25.5" x14ac:dyDescent="0.25">
      <c r="A116" s="157" t="s">
        <v>1386</v>
      </c>
      <c r="B116" s="158" t="s">
        <v>1380</v>
      </c>
      <c r="C116" s="157" t="s">
        <v>161</v>
      </c>
      <c r="D116" s="157" t="s">
        <v>238</v>
      </c>
      <c r="E116" s="159" t="s">
        <v>159</v>
      </c>
      <c r="F116" s="160">
        <v>359.19</v>
      </c>
      <c r="G116" s="196">
        <v>15.9</v>
      </c>
      <c r="H116" s="196">
        <f t="shared" si="4"/>
        <v>20.52</v>
      </c>
      <c r="I116" s="196">
        <f t="shared" si="5"/>
        <v>7370.57</v>
      </c>
    </row>
    <row r="117" spans="1:9" ht="26.45" customHeight="1" x14ac:dyDescent="0.25">
      <c r="A117" s="157" t="s">
        <v>1387</v>
      </c>
      <c r="B117" s="158" t="s">
        <v>1382</v>
      </c>
      <c r="C117" s="157" t="s">
        <v>161</v>
      </c>
      <c r="D117" s="157" t="s">
        <v>239</v>
      </c>
      <c r="E117" s="159" t="s">
        <v>159</v>
      </c>
      <c r="F117" s="160">
        <v>359.19</v>
      </c>
      <c r="G117" s="196">
        <v>4.17</v>
      </c>
      <c r="H117" s="196">
        <f t="shared" si="4"/>
        <v>5.38</v>
      </c>
      <c r="I117" s="196">
        <f t="shared" si="5"/>
        <v>1932.44</v>
      </c>
    </row>
    <row r="118" spans="1:9" ht="39.6" customHeight="1" x14ac:dyDescent="0.25">
      <c r="A118" s="157" t="s">
        <v>1388</v>
      </c>
      <c r="B118" s="158" t="s">
        <v>1384</v>
      </c>
      <c r="C118" s="157" t="s">
        <v>161</v>
      </c>
      <c r="D118" s="157" t="s">
        <v>240</v>
      </c>
      <c r="E118" s="159" t="s">
        <v>159</v>
      </c>
      <c r="F118" s="160">
        <v>359.19</v>
      </c>
      <c r="G118" s="196">
        <v>10.42</v>
      </c>
      <c r="H118" s="196">
        <f t="shared" si="4"/>
        <v>13.44</v>
      </c>
      <c r="I118" s="196">
        <f t="shared" si="5"/>
        <v>4827.51</v>
      </c>
    </row>
    <row r="119" spans="1:9" ht="39.6" customHeight="1" x14ac:dyDescent="0.25">
      <c r="A119" s="157" t="s">
        <v>718</v>
      </c>
      <c r="B119" s="158" t="s">
        <v>245</v>
      </c>
      <c r="C119" s="157" t="s">
        <v>152</v>
      </c>
      <c r="D119" s="157" t="s">
        <v>246</v>
      </c>
      <c r="E119" s="159" t="s">
        <v>114</v>
      </c>
      <c r="F119" s="160">
        <v>39.4</v>
      </c>
      <c r="G119" s="196">
        <v>1.79</v>
      </c>
      <c r="H119" s="196">
        <f t="shared" si="4"/>
        <v>2.31</v>
      </c>
      <c r="I119" s="196">
        <f t="shared" si="5"/>
        <v>91.01</v>
      </c>
    </row>
    <row r="120" spans="1:9" ht="39.6" customHeight="1" x14ac:dyDescent="0.25">
      <c r="A120" s="157" t="s">
        <v>719</v>
      </c>
      <c r="B120" s="158" t="s">
        <v>247</v>
      </c>
      <c r="C120" s="157" t="s">
        <v>152</v>
      </c>
      <c r="D120" s="157" t="s">
        <v>248</v>
      </c>
      <c r="E120" s="159" t="s">
        <v>114</v>
      </c>
      <c r="F120" s="160">
        <v>12.8</v>
      </c>
      <c r="G120" s="196">
        <v>2.25</v>
      </c>
      <c r="H120" s="196">
        <f t="shared" si="4"/>
        <v>2.9</v>
      </c>
      <c r="I120" s="196">
        <f t="shared" si="5"/>
        <v>37.119999999999997</v>
      </c>
    </row>
    <row r="121" spans="1:9" ht="39.6" customHeight="1" x14ac:dyDescent="0.25">
      <c r="A121" s="157" t="s">
        <v>720</v>
      </c>
      <c r="B121" s="158" t="s">
        <v>249</v>
      </c>
      <c r="C121" s="157" t="s">
        <v>152</v>
      </c>
      <c r="D121" s="157" t="s">
        <v>250</v>
      </c>
      <c r="E121" s="159" t="s">
        <v>114</v>
      </c>
      <c r="F121" s="160">
        <v>5.9</v>
      </c>
      <c r="G121" s="196">
        <v>2.88</v>
      </c>
      <c r="H121" s="196">
        <f t="shared" si="4"/>
        <v>3.71</v>
      </c>
      <c r="I121" s="196">
        <f t="shared" si="5"/>
        <v>21.88</v>
      </c>
    </row>
    <row r="122" spans="1:9" ht="38.25" x14ac:dyDescent="0.25">
      <c r="A122" s="157" t="s">
        <v>721</v>
      </c>
      <c r="B122" s="158" t="s">
        <v>251</v>
      </c>
      <c r="C122" s="157" t="s">
        <v>152</v>
      </c>
      <c r="D122" s="157" t="s">
        <v>252</v>
      </c>
      <c r="E122" s="159" t="s">
        <v>114</v>
      </c>
      <c r="F122" s="160">
        <v>9.1999999999999993</v>
      </c>
      <c r="G122" s="196">
        <v>3.6</v>
      </c>
      <c r="H122" s="196">
        <f t="shared" si="4"/>
        <v>4.6399999999999997</v>
      </c>
      <c r="I122" s="196">
        <f t="shared" si="5"/>
        <v>42.68</v>
      </c>
    </row>
    <row r="123" spans="1:9" x14ac:dyDescent="0.25">
      <c r="A123" s="205" t="s">
        <v>1389</v>
      </c>
      <c r="B123" s="205"/>
      <c r="C123" s="205"/>
      <c r="D123" s="205" t="s">
        <v>253</v>
      </c>
      <c r="E123" s="205"/>
      <c r="F123" s="208"/>
      <c r="G123" s="205"/>
      <c r="H123" s="205"/>
      <c r="I123" s="207">
        <v>1031.21</v>
      </c>
    </row>
    <row r="124" spans="1:9" ht="52.9" customHeight="1" x14ac:dyDescent="0.25">
      <c r="A124" s="205" t="s">
        <v>1390</v>
      </c>
      <c r="B124" s="205"/>
      <c r="C124" s="205"/>
      <c r="D124" s="205" t="s">
        <v>254</v>
      </c>
      <c r="E124" s="205"/>
      <c r="F124" s="208"/>
      <c r="G124" s="205"/>
      <c r="H124" s="205"/>
      <c r="I124" s="207">
        <v>1031.21</v>
      </c>
    </row>
    <row r="125" spans="1:9" ht="26.45" customHeight="1" x14ac:dyDescent="0.25">
      <c r="A125" s="157" t="s">
        <v>1391</v>
      </c>
      <c r="B125" s="158" t="s">
        <v>1392</v>
      </c>
      <c r="C125" s="157" t="s">
        <v>161</v>
      </c>
      <c r="D125" s="157" t="s">
        <v>255</v>
      </c>
      <c r="E125" s="159" t="s">
        <v>100</v>
      </c>
      <c r="F125" s="160">
        <v>20</v>
      </c>
      <c r="G125" s="196">
        <v>36.020000000000003</v>
      </c>
      <c r="H125" s="196">
        <f>TRUNC(G125 * (1 + 29.07 / 100), 2)</f>
        <v>46.49</v>
      </c>
      <c r="I125" s="196">
        <f>TRUNC(F125 * H125, 2)</f>
        <v>929.8</v>
      </c>
    </row>
    <row r="126" spans="1:9" ht="26.45" customHeight="1" x14ac:dyDescent="0.25">
      <c r="A126" s="157" t="s">
        <v>1393</v>
      </c>
      <c r="B126" s="158" t="s">
        <v>1394</v>
      </c>
      <c r="C126" s="157" t="s">
        <v>161</v>
      </c>
      <c r="D126" s="157" t="s">
        <v>256</v>
      </c>
      <c r="E126" s="159" t="s">
        <v>157</v>
      </c>
      <c r="F126" s="160">
        <v>1</v>
      </c>
      <c r="G126" s="196">
        <v>37.75</v>
      </c>
      <c r="H126" s="196">
        <f>TRUNC(G126 * (1 + 29.07 / 100), 2)</f>
        <v>48.72</v>
      </c>
      <c r="I126" s="196">
        <f>TRUNC(F126 * H126, 2)</f>
        <v>48.72</v>
      </c>
    </row>
    <row r="127" spans="1:9" ht="25.5" x14ac:dyDescent="0.25">
      <c r="A127" s="157" t="s">
        <v>1395</v>
      </c>
      <c r="B127" s="158" t="s">
        <v>1396</v>
      </c>
      <c r="C127" s="157" t="s">
        <v>161</v>
      </c>
      <c r="D127" s="157" t="s">
        <v>257</v>
      </c>
      <c r="E127" s="159" t="s">
        <v>157</v>
      </c>
      <c r="F127" s="160">
        <v>1</v>
      </c>
      <c r="G127" s="196">
        <v>40.83</v>
      </c>
      <c r="H127" s="196">
        <f>TRUNC(G127 * (1 + 29.07 / 100), 2)</f>
        <v>52.69</v>
      </c>
      <c r="I127" s="196">
        <f>TRUNC(F127 * H127, 2)</f>
        <v>52.69</v>
      </c>
    </row>
    <row r="128" spans="1:9" x14ac:dyDescent="0.25">
      <c r="A128" s="205" t="s">
        <v>1397</v>
      </c>
      <c r="B128" s="205"/>
      <c r="C128" s="205"/>
      <c r="D128" s="205" t="s">
        <v>258</v>
      </c>
      <c r="E128" s="205"/>
      <c r="F128" s="208"/>
      <c r="G128" s="205"/>
      <c r="H128" s="205"/>
      <c r="I128" s="207">
        <v>12997.59</v>
      </c>
    </row>
    <row r="129" spans="1:9" ht="26.45" customHeight="1" x14ac:dyDescent="0.25">
      <c r="A129" s="205" t="s">
        <v>1398</v>
      </c>
      <c r="B129" s="205"/>
      <c r="C129" s="205"/>
      <c r="D129" s="205" t="s">
        <v>160</v>
      </c>
      <c r="E129" s="205"/>
      <c r="F129" s="208"/>
      <c r="G129" s="205"/>
      <c r="H129" s="205"/>
      <c r="I129" s="207">
        <v>720.15</v>
      </c>
    </row>
    <row r="130" spans="1:9" ht="26.45" customHeight="1" x14ac:dyDescent="0.25">
      <c r="A130" s="157" t="s">
        <v>1399</v>
      </c>
      <c r="B130" s="158" t="s">
        <v>1400</v>
      </c>
      <c r="C130" s="157" t="s">
        <v>161</v>
      </c>
      <c r="D130" s="157" t="s">
        <v>259</v>
      </c>
      <c r="E130" s="159" t="s">
        <v>159</v>
      </c>
      <c r="F130" s="160">
        <v>6.75</v>
      </c>
      <c r="G130" s="196">
        <v>27.64</v>
      </c>
      <c r="H130" s="196">
        <f>TRUNC(G130 * (1 + 29.07 / 100), 2)</f>
        <v>35.67</v>
      </c>
      <c r="I130" s="196">
        <f>TRUNC(F130 * H130, 2)</f>
        <v>240.77</v>
      </c>
    </row>
    <row r="131" spans="1:9" ht="26.45" customHeight="1" x14ac:dyDescent="0.25">
      <c r="A131" s="157" t="s">
        <v>1401</v>
      </c>
      <c r="B131" s="158" t="s">
        <v>1402</v>
      </c>
      <c r="C131" s="157" t="s">
        <v>161</v>
      </c>
      <c r="D131" s="157" t="s">
        <v>260</v>
      </c>
      <c r="E131" s="159" t="s">
        <v>159</v>
      </c>
      <c r="F131" s="160">
        <v>6.75</v>
      </c>
      <c r="G131" s="196">
        <v>25.12</v>
      </c>
      <c r="H131" s="196">
        <f>TRUNC(G131 * (1 + 29.07 / 100), 2)</f>
        <v>32.42</v>
      </c>
      <c r="I131" s="196">
        <f>TRUNC(F131 * H131, 2)</f>
        <v>218.83</v>
      </c>
    </row>
    <row r="132" spans="1:9" ht="25.5" x14ac:dyDescent="0.25">
      <c r="A132" s="157" t="s">
        <v>1403</v>
      </c>
      <c r="B132" s="158" t="s">
        <v>1404</v>
      </c>
      <c r="C132" s="157" t="s">
        <v>161</v>
      </c>
      <c r="D132" s="157" t="s">
        <v>261</v>
      </c>
      <c r="E132" s="159" t="s">
        <v>159</v>
      </c>
      <c r="F132" s="160">
        <v>6.75</v>
      </c>
      <c r="G132" s="196">
        <v>29.91</v>
      </c>
      <c r="H132" s="196">
        <f>TRUNC(G132 * (1 + 29.07 / 100), 2)</f>
        <v>38.6</v>
      </c>
      <c r="I132" s="196">
        <f>TRUNC(F132 * H132, 2)</f>
        <v>260.55</v>
      </c>
    </row>
    <row r="133" spans="1:9" ht="52.9" customHeight="1" x14ac:dyDescent="0.25">
      <c r="A133" s="205" t="s">
        <v>1405</v>
      </c>
      <c r="B133" s="205"/>
      <c r="C133" s="205"/>
      <c r="D133" s="205" t="s">
        <v>262</v>
      </c>
      <c r="E133" s="205"/>
      <c r="F133" s="208"/>
      <c r="G133" s="205"/>
      <c r="H133" s="205"/>
      <c r="I133" s="207">
        <v>2500.17</v>
      </c>
    </row>
    <row r="134" spans="1:9" ht="39.6" customHeight="1" x14ac:dyDescent="0.25">
      <c r="A134" s="157" t="s">
        <v>1406</v>
      </c>
      <c r="B134" s="158" t="s">
        <v>1407</v>
      </c>
      <c r="C134" s="157" t="s">
        <v>161</v>
      </c>
      <c r="D134" s="157" t="s">
        <v>263</v>
      </c>
      <c r="E134" s="159" t="s">
        <v>159</v>
      </c>
      <c r="F134" s="160">
        <v>7.34</v>
      </c>
      <c r="G134" s="196">
        <v>23.15</v>
      </c>
      <c r="H134" s="196">
        <f>TRUNC(G134 * (1 + 29.07 / 100), 2)</f>
        <v>29.87</v>
      </c>
      <c r="I134" s="196">
        <f>TRUNC(F134 * H134, 2)</f>
        <v>219.24</v>
      </c>
    </row>
    <row r="135" spans="1:9" ht="52.9" customHeight="1" x14ac:dyDescent="0.25">
      <c r="A135" s="157" t="s">
        <v>1408</v>
      </c>
      <c r="B135" s="158" t="s">
        <v>1349</v>
      </c>
      <c r="C135" s="157" t="s">
        <v>161</v>
      </c>
      <c r="D135" s="157" t="s">
        <v>218</v>
      </c>
      <c r="E135" s="159" t="s">
        <v>159</v>
      </c>
      <c r="F135" s="160">
        <v>15.87</v>
      </c>
      <c r="G135" s="196">
        <v>27.86</v>
      </c>
      <c r="H135" s="196">
        <f>TRUNC(G135 * (1 + 29.07 / 100), 2)</f>
        <v>35.950000000000003</v>
      </c>
      <c r="I135" s="196">
        <f>TRUNC(F135 * H135, 2)</f>
        <v>570.52</v>
      </c>
    </row>
    <row r="136" spans="1:9" ht="39.6" customHeight="1" x14ac:dyDescent="0.25">
      <c r="A136" s="157" t="s">
        <v>722</v>
      </c>
      <c r="B136" s="158" t="s">
        <v>264</v>
      </c>
      <c r="C136" s="157" t="s">
        <v>152</v>
      </c>
      <c r="D136" s="157" t="s">
        <v>265</v>
      </c>
      <c r="E136" s="159" t="s">
        <v>159</v>
      </c>
      <c r="F136" s="160">
        <v>15.87</v>
      </c>
      <c r="G136" s="196">
        <v>70.42</v>
      </c>
      <c r="H136" s="196">
        <f>TRUNC(G136 * (1 + 29.07 / 100), 2)</f>
        <v>90.89</v>
      </c>
      <c r="I136" s="196">
        <f>TRUNC(F136 * H136, 2)</f>
        <v>1442.42</v>
      </c>
    </row>
    <row r="137" spans="1:9" ht="38.25" x14ac:dyDescent="0.25">
      <c r="A137" s="157" t="s">
        <v>723</v>
      </c>
      <c r="B137" s="158" t="s">
        <v>266</v>
      </c>
      <c r="C137" s="157" t="s">
        <v>152</v>
      </c>
      <c r="D137" s="157" t="s">
        <v>267</v>
      </c>
      <c r="E137" s="159" t="s">
        <v>100</v>
      </c>
      <c r="F137" s="160">
        <v>28.27</v>
      </c>
      <c r="G137" s="196">
        <v>7.35</v>
      </c>
      <c r="H137" s="196">
        <f>TRUNC(G137 * (1 + 29.07 / 100), 2)</f>
        <v>9.48</v>
      </c>
      <c r="I137" s="196">
        <f>TRUNC(F137 * H137, 2)</f>
        <v>267.99</v>
      </c>
    </row>
    <row r="138" spans="1:9" ht="26.45" customHeight="1" x14ac:dyDescent="0.25">
      <c r="A138" s="205" t="s">
        <v>1409</v>
      </c>
      <c r="B138" s="205"/>
      <c r="C138" s="205"/>
      <c r="D138" s="205" t="s">
        <v>686</v>
      </c>
      <c r="E138" s="205"/>
      <c r="F138" s="208"/>
      <c r="G138" s="205"/>
      <c r="H138" s="205"/>
      <c r="I138" s="207">
        <v>9777.27</v>
      </c>
    </row>
    <row r="139" spans="1:9" ht="26.45" customHeight="1" x14ac:dyDescent="0.25">
      <c r="A139" s="157" t="s">
        <v>1410</v>
      </c>
      <c r="B139" s="158" t="s">
        <v>1411</v>
      </c>
      <c r="C139" s="157" t="s">
        <v>161</v>
      </c>
      <c r="D139" s="157" t="s">
        <v>413</v>
      </c>
      <c r="E139" s="159" t="s">
        <v>159</v>
      </c>
      <c r="F139" s="160">
        <v>118.65</v>
      </c>
      <c r="G139" s="196">
        <v>60.23</v>
      </c>
      <c r="H139" s="196">
        <f>TRUNC(G139 * (1 + 29.07 / 100), 2)</f>
        <v>77.73</v>
      </c>
      <c r="I139" s="196">
        <f>TRUNC(F139 * H139, 2)</f>
        <v>9222.66</v>
      </c>
    </row>
    <row r="140" spans="1:9" ht="52.9" customHeight="1" x14ac:dyDescent="0.25">
      <c r="A140" s="157" t="s">
        <v>1412</v>
      </c>
      <c r="B140" s="158" t="s">
        <v>1404</v>
      </c>
      <c r="C140" s="157" t="s">
        <v>161</v>
      </c>
      <c r="D140" s="157" t="s">
        <v>261</v>
      </c>
      <c r="E140" s="159" t="s">
        <v>159</v>
      </c>
      <c r="F140" s="160">
        <v>6.56</v>
      </c>
      <c r="G140" s="196">
        <v>29.91</v>
      </c>
      <c r="H140" s="196">
        <f>TRUNC(G140 * (1 + 29.07 / 100), 2)</f>
        <v>38.6</v>
      </c>
      <c r="I140" s="196">
        <f>TRUNC(F140 * H140, 2)</f>
        <v>253.21</v>
      </c>
    </row>
    <row r="141" spans="1:9" ht="51" x14ac:dyDescent="0.25">
      <c r="A141" s="157" t="s">
        <v>1413</v>
      </c>
      <c r="B141" s="158" t="s">
        <v>1414</v>
      </c>
      <c r="C141" s="157" t="s">
        <v>161</v>
      </c>
      <c r="D141" s="157" t="s">
        <v>675</v>
      </c>
      <c r="E141" s="159" t="s">
        <v>100</v>
      </c>
      <c r="F141" s="160">
        <v>6.5</v>
      </c>
      <c r="G141" s="196">
        <v>35.93</v>
      </c>
      <c r="H141" s="196">
        <f>TRUNC(G141 * (1 + 29.07 / 100), 2)</f>
        <v>46.37</v>
      </c>
      <c r="I141" s="196">
        <f>TRUNC(F141 * H141, 2)</f>
        <v>301.39999999999998</v>
      </c>
    </row>
    <row r="142" spans="1:9" ht="52.9" customHeight="1" x14ac:dyDescent="0.25">
      <c r="A142" s="205" t="s">
        <v>1415</v>
      </c>
      <c r="B142" s="205"/>
      <c r="C142" s="205"/>
      <c r="D142" s="205" t="s">
        <v>268</v>
      </c>
      <c r="E142" s="205"/>
      <c r="F142" s="208"/>
      <c r="G142" s="205"/>
      <c r="H142" s="205"/>
      <c r="I142" s="207">
        <v>8892.39</v>
      </c>
    </row>
    <row r="143" spans="1:9" ht="26.45" customHeight="1" x14ac:dyDescent="0.25">
      <c r="A143" s="157" t="s">
        <v>1416</v>
      </c>
      <c r="B143" s="158" t="s">
        <v>1417</v>
      </c>
      <c r="C143" s="157" t="s">
        <v>161</v>
      </c>
      <c r="D143" s="157" t="s">
        <v>269</v>
      </c>
      <c r="E143" s="159" t="s">
        <v>100</v>
      </c>
      <c r="F143" s="160">
        <v>6</v>
      </c>
      <c r="G143" s="196">
        <v>543.52</v>
      </c>
      <c r="H143" s="196">
        <f t="shared" ref="H143:H148" si="6">TRUNC(G143 * (1 + 29.07 / 100), 2)</f>
        <v>701.52</v>
      </c>
      <c r="I143" s="196">
        <f t="shared" ref="I143:I148" si="7">TRUNC(F143 * H143, 2)</f>
        <v>4209.12</v>
      </c>
    </row>
    <row r="144" spans="1:9" ht="39.6" customHeight="1" x14ac:dyDescent="0.25">
      <c r="A144" s="157" t="s">
        <v>1418</v>
      </c>
      <c r="B144" s="158" t="s">
        <v>1419</v>
      </c>
      <c r="C144" s="157" t="s">
        <v>161</v>
      </c>
      <c r="D144" s="157" t="s">
        <v>270</v>
      </c>
      <c r="E144" s="159" t="s">
        <v>100</v>
      </c>
      <c r="F144" s="160">
        <v>9.25</v>
      </c>
      <c r="G144" s="196">
        <v>100.38</v>
      </c>
      <c r="H144" s="196">
        <f t="shared" si="6"/>
        <v>129.56</v>
      </c>
      <c r="I144" s="196">
        <f t="shared" si="7"/>
        <v>1198.43</v>
      </c>
    </row>
    <row r="145" spans="1:9" ht="39.6" customHeight="1" x14ac:dyDescent="0.25">
      <c r="A145" s="157" t="s">
        <v>724</v>
      </c>
      <c r="B145" s="158" t="s">
        <v>271</v>
      </c>
      <c r="C145" s="157" t="s">
        <v>152</v>
      </c>
      <c r="D145" s="157" t="s">
        <v>272</v>
      </c>
      <c r="E145" s="159" t="s">
        <v>159</v>
      </c>
      <c r="F145" s="160">
        <v>23.52</v>
      </c>
      <c r="G145" s="196">
        <v>35.229999999999997</v>
      </c>
      <c r="H145" s="196">
        <f t="shared" si="6"/>
        <v>45.47</v>
      </c>
      <c r="I145" s="196">
        <f t="shared" si="7"/>
        <v>1069.45</v>
      </c>
    </row>
    <row r="146" spans="1:9" ht="26.45" customHeight="1" x14ac:dyDescent="0.25">
      <c r="A146" s="157" t="s">
        <v>1420</v>
      </c>
      <c r="B146" s="158" t="s">
        <v>1421</v>
      </c>
      <c r="C146" s="157" t="s">
        <v>161</v>
      </c>
      <c r="D146" s="157" t="s">
        <v>687</v>
      </c>
      <c r="E146" s="159" t="s">
        <v>688</v>
      </c>
      <c r="F146" s="160">
        <v>33.26</v>
      </c>
      <c r="G146" s="196">
        <v>5.07</v>
      </c>
      <c r="H146" s="196">
        <f t="shared" si="6"/>
        <v>6.54</v>
      </c>
      <c r="I146" s="196">
        <f t="shared" si="7"/>
        <v>217.52</v>
      </c>
    </row>
    <row r="147" spans="1:9" ht="26.45" customHeight="1" x14ac:dyDescent="0.25">
      <c r="A147" s="157" t="s">
        <v>1422</v>
      </c>
      <c r="B147" s="158" t="s">
        <v>1423</v>
      </c>
      <c r="C147" s="157" t="s">
        <v>161</v>
      </c>
      <c r="D147" s="157" t="s">
        <v>689</v>
      </c>
      <c r="E147" s="159" t="s">
        <v>690</v>
      </c>
      <c r="F147" s="160">
        <v>386.4</v>
      </c>
      <c r="G147" s="196">
        <v>1.4</v>
      </c>
      <c r="H147" s="196">
        <f t="shared" si="6"/>
        <v>1.8</v>
      </c>
      <c r="I147" s="196">
        <f t="shared" si="7"/>
        <v>695.52</v>
      </c>
    </row>
    <row r="148" spans="1:9" ht="25.5" x14ac:dyDescent="0.25">
      <c r="A148" s="157" t="s">
        <v>725</v>
      </c>
      <c r="B148" s="158" t="s">
        <v>691</v>
      </c>
      <c r="C148" s="157" t="s">
        <v>152</v>
      </c>
      <c r="D148" s="157" t="s">
        <v>679</v>
      </c>
      <c r="E148" s="159" t="s">
        <v>688</v>
      </c>
      <c r="F148" s="160">
        <v>33.26</v>
      </c>
      <c r="G148" s="196">
        <v>35</v>
      </c>
      <c r="H148" s="196">
        <f t="shared" si="6"/>
        <v>45.17</v>
      </c>
      <c r="I148" s="196">
        <f t="shared" si="7"/>
        <v>1502.35</v>
      </c>
    </row>
    <row r="149" spans="1:9" x14ac:dyDescent="0.25">
      <c r="A149" s="205" t="s">
        <v>1424</v>
      </c>
      <c r="B149" s="205"/>
      <c r="C149" s="205"/>
      <c r="D149" s="205" t="s">
        <v>273</v>
      </c>
      <c r="E149" s="205"/>
      <c r="F149" s="208"/>
      <c r="G149" s="205"/>
      <c r="H149" s="205"/>
      <c r="I149" s="207">
        <v>109913.11</v>
      </c>
    </row>
    <row r="150" spans="1:9" ht="39.6" customHeight="1" x14ac:dyDescent="0.25">
      <c r="A150" s="205" t="s">
        <v>1425</v>
      </c>
      <c r="B150" s="205"/>
      <c r="C150" s="205"/>
      <c r="D150" s="205" t="s">
        <v>274</v>
      </c>
      <c r="E150" s="205"/>
      <c r="F150" s="208"/>
      <c r="G150" s="205"/>
      <c r="H150" s="205"/>
      <c r="I150" s="207">
        <v>77865.73</v>
      </c>
    </row>
    <row r="151" spans="1:9" ht="39.6" customHeight="1" x14ac:dyDescent="0.25">
      <c r="A151" s="157" t="s">
        <v>1426</v>
      </c>
      <c r="B151" s="158" t="s">
        <v>1427</v>
      </c>
      <c r="C151" s="157" t="s">
        <v>161</v>
      </c>
      <c r="D151" s="157" t="s">
        <v>275</v>
      </c>
      <c r="E151" s="159" t="s">
        <v>100</v>
      </c>
      <c r="F151" s="160">
        <v>225.75</v>
      </c>
      <c r="G151" s="196">
        <v>113.13</v>
      </c>
      <c r="H151" s="196">
        <f t="shared" ref="H151:H166" si="8">TRUNC(G151 * (1 + 29.07 / 100), 2)</f>
        <v>146.01</v>
      </c>
      <c r="I151" s="196">
        <f t="shared" ref="I151:I166" si="9">TRUNC(F151 * H151, 2)</f>
        <v>32961.75</v>
      </c>
    </row>
    <row r="152" spans="1:9" ht="39.6" customHeight="1" x14ac:dyDescent="0.25">
      <c r="A152" s="157" t="s">
        <v>1428</v>
      </c>
      <c r="B152" s="158" t="s">
        <v>1429</v>
      </c>
      <c r="C152" s="157" t="s">
        <v>161</v>
      </c>
      <c r="D152" s="157" t="s">
        <v>276</v>
      </c>
      <c r="E152" s="159" t="s">
        <v>157</v>
      </c>
      <c r="F152" s="160">
        <v>36</v>
      </c>
      <c r="G152" s="196">
        <v>96.28</v>
      </c>
      <c r="H152" s="196">
        <f t="shared" si="8"/>
        <v>124.26</v>
      </c>
      <c r="I152" s="196">
        <f t="shared" si="9"/>
        <v>4473.3599999999997</v>
      </c>
    </row>
    <row r="153" spans="1:9" ht="39.6" customHeight="1" x14ac:dyDescent="0.25">
      <c r="A153" s="157" t="s">
        <v>1430</v>
      </c>
      <c r="B153" s="158" t="s">
        <v>1431</v>
      </c>
      <c r="C153" s="157" t="s">
        <v>161</v>
      </c>
      <c r="D153" s="157" t="s">
        <v>277</v>
      </c>
      <c r="E153" s="159" t="s">
        <v>157</v>
      </c>
      <c r="F153" s="160">
        <v>33</v>
      </c>
      <c r="G153" s="196">
        <v>138.38</v>
      </c>
      <c r="H153" s="196">
        <f t="shared" si="8"/>
        <v>178.6</v>
      </c>
      <c r="I153" s="196">
        <f t="shared" si="9"/>
        <v>5893.8</v>
      </c>
    </row>
    <row r="154" spans="1:9" ht="39.6" customHeight="1" x14ac:dyDescent="0.25">
      <c r="A154" s="157" t="s">
        <v>1432</v>
      </c>
      <c r="B154" s="158" t="s">
        <v>1433</v>
      </c>
      <c r="C154" s="157" t="s">
        <v>161</v>
      </c>
      <c r="D154" s="157" t="s">
        <v>278</v>
      </c>
      <c r="E154" s="159" t="s">
        <v>157</v>
      </c>
      <c r="F154" s="160">
        <v>11</v>
      </c>
      <c r="G154" s="196">
        <v>189.9</v>
      </c>
      <c r="H154" s="196">
        <f t="shared" si="8"/>
        <v>245.1</v>
      </c>
      <c r="I154" s="196">
        <f t="shared" si="9"/>
        <v>2696.1</v>
      </c>
    </row>
    <row r="155" spans="1:9" ht="26.45" customHeight="1" x14ac:dyDescent="0.25">
      <c r="A155" s="157" t="s">
        <v>1434</v>
      </c>
      <c r="B155" s="158" t="s">
        <v>1435</v>
      </c>
      <c r="C155" s="157" t="s">
        <v>161</v>
      </c>
      <c r="D155" s="157" t="s">
        <v>279</v>
      </c>
      <c r="E155" s="159" t="s">
        <v>157</v>
      </c>
      <c r="F155" s="160">
        <v>4</v>
      </c>
      <c r="G155" s="196">
        <v>210.15</v>
      </c>
      <c r="H155" s="196">
        <f t="shared" si="8"/>
        <v>271.24</v>
      </c>
      <c r="I155" s="196">
        <f t="shared" si="9"/>
        <v>1084.96</v>
      </c>
    </row>
    <row r="156" spans="1:9" ht="26.45" customHeight="1" x14ac:dyDescent="0.25">
      <c r="A156" s="157" t="s">
        <v>1436</v>
      </c>
      <c r="B156" s="158" t="s">
        <v>1437</v>
      </c>
      <c r="C156" s="157" t="s">
        <v>161</v>
      </c>
      <c r="D156" s="157" t="s">
        <v>280</v>
      </c>
      <c r="E156" s="159" t="s">
        <v>157</v>
      </c>
      <c r="F156" s="160">
        <v>4</v>
      </c>
      <c r="G156" s="196">
        <v>305.66000000000003</v>
      </c>
      <c r="H156" s="196">
        <f t="shared" si="8"/>
        <v>394.51</v>
      </c>
      <c r="I156" s="196">
        <f t="shared" si="9"/>
        <v>1578.04</v>
      </c>
    </row>
    <row r="157" spans="1:9" ht="39.6" customHeight="1" x14ac:dyDescent="0.25">
      <c r="A157" s="157" t="s">
        <v>1438</v>
      </c>
      <c r="B157" s="158" t="s">
        <v>1439</v>
      </c>
      <c r="C157" s="157" t="s">
        <v>161</v>
      </c>
      <c r="D157" s="157" t="s">
        <v>281</v>
      </c>
      <c r="E157" s="159" t="s">
        <v>157</v>
      </c>
      <c r="F157" s="160">
        <v>1</v>
      </c>
      <c r="G157" s="196">
        <v>530.66999999999996</v>
      </c>
      <c r="H157" s="196">
        <f t="shared" si="8"/>
        <v>684.93</v>
      </c>
      <c r="I157" s="196">
        <f t="shared" si="9"/>
        <v>684.93</v>
      </c>
    </row>
    <row r="158" spans="1:9" ht="39.6" customHeight="1" x14ac:dyDescent="0.25">
      <c r="A158" s="157" t="s">
        <v>1440</v>
      </c>
      <c r="B158" s="158" t="s">
        <v>1441</v>
      </c>
      <c r="C158" s="157" t="s">
        <v>161</v>
      </c>
      <c r="D158" s="157" t="s">
        <v>282</v>
      </c>
      <c r="E158" s="159" t="s">
        <v>100</v>
      </c>
      <c r="F158" s="160">
        <v>10</v>
      </c>
      <c r="G158" s="196">
        <v>56.52</v>
      </c>
      <c r="H158" s="196">
        <f t="shared" si="8"/>
        <v>72.95</v>
      </c>
      <c r="I158" s="196">
        <f t="shared" si="9"/>
        <v>729.5</v>
      </c>
    </row>
    <row r="159" spans="1:9" ht="39.6" customHeight="1" x14ac:dyDescent="0.25">
      <c r="A159" s="157" t="s">
        <v>1442</v>
      </c>
      <c r="B159" s="158" t="s">
        <v>1443</v>
      </c>
      <c r="C159" s="157" t="s">
        <v>161</v>
      </c>
      <c r="D159" s="157" t="s">
        <v>283</v>
      </c>
      <c r="E159" s="159" t="s">
        <v>157</v>
      </c>
      <c r="F159" s="160">
        <v>5</v>
      </c>
      <c r="G159" s="196">
        <v>55.04</v>
      </c>
      <c r="H159" s="196">
        <f t="shared" si="8"/>
        <v>71.040000000000006</v>
      </c>
      <c r="I159" s="196">
        <f t="shared" si="9"/>
        <v>355.2</v>
      </c>
    </row>
    <row r="160" spans="1:9" ht="39.6" customHeight="1" x14ac:dyDescent="0.25">
      <c r="A160" s="157" t="s">
        <v>1444</v>
      </c>
      <c r="B160" s="158" t="s">
        <v>1445</v>
      </c>
      <c r="C160" s="157" t="s">
        <v>161</v>
      </c>
      <c r="D160" s="157" t="s">
        <v>284</v>
      </c>
      <c r="E160" s="159" t="s">
        <v>157</v>
      </c>
      <c r="F160" s="160">
        <v>1</v>
      </c>
      <c r="G160" s="196">
        <v>99.81</v>
      </c>
      <c r="H160" s="196">
        <f t="shared" si="8"/>
        <v>128.82</v>
      </c>
      <c r="I160" s="196">
        <f t="shared" si="9"/>
        <v>128.82</v>
      </c>
    </row>
    <row r="161" spans="1:9" ht="39.6" customHeight="1" x14ac:dyDescent="0.25">
      <c r="A161" s="157" t="s">
        <v>1446</v>
      </c>
      <c r="B161" s="158" t="s">
        <v>1447</v>
      </c>
      <c r="C161" s="157" t="s">
        <v>161</v>
      </c>
      <c r="D161" s="157" t="s">
        <v>285</v>
      </c>
      <c r="E161" s="159" t="s">
        <v>157</v>
      </c>
      <c r="F161" s="160">
        <v>1</v>
      </c>
      <c r="G161" s="196">
        <v>47.38</v>
      </c>
      <c r="H161" s="196">
        <f t="shared" si="8"/>
        <v>61.15</v>
      </c>
      <c r="I161" s="196">
        <f t="shared" si="9"/>
        <v>61.15</v>
      </c>
    </row>
    <row r="162" spans="1:9" ht="26.45" customHeight="1" x14ac:dyDescent="0.25">
      <c r="A162" s="157" t="s">
        <v>1448</v>
      </c>
      <c r="B162" s="158" t="s">
        <v>1449</v>
      </c>
      <c r="C162" s="157" t="s">
        <v>161</v>
      </c>
      <c r="D162" s="157" t="s">
        <v>286</v>
      </c>
      <c r="E162" s="159" t="s">
        <v>157</v>
      </c>
      <c r="F162" s="160">
        <v>2</v>
      </c>
      <c r="G162" s="196">
        <v>79.72</v>
      </c>
      <c r="H162" s="196">
        <f t="shared" si="8"/>
        <v>102.89</v>
      </c>
      <c r="I162" s="196">
        <f t="shared" si="9"/>
        <v>205.78</v>
      </c>
    </row>
    <row r="163" spans="1:9" ht="52.9" customHeight="1" x14ac:dyDescent="0.25">
      <c r="A163" s="157" t="s">
        <v>1450</v>
      </c>
      <c r="B163" s="158" t="s">
        <v>1451</v>
      </c>
      <c r="C163" s="157" t="s">
        <v>161</v>
      </c>
      <c r="D163" s="157" t="s">
        <v>287</v>
      </c>
      <c r="E163" s="159" t="s">
        <v>157</v>
      </c>
      <c r="F163" s="160">
        <v>2</v>
      </c>
      <c r="G163" s="196">
        <v>86.59</v>
      </c>
      <c r="H163" s="196">
        <f t="shared" si="8"/>
        <v>111.76</v>
      </c>
      <c r="I163" s="196">
        <f t="shared" si="9"/>
        <v>223.52</v>
      </c>
    </row>
    <row r="164" spans="1:9" ht="39.6" customHeight="1" x14ac:dyDescent="0.25">
      <c r="A164" s="157" t="s">
        <v>726</v>
      </c>
      <c r="B164" s="158" t="s">
        <v>288</v>
      </c>
      <c r="C164" s="157" t="s">
        <v>152</v>
      </c>
      <c r="D164" s="157" t="s">
        <v>727</v>
      </c>
      <c r="E164" s="159" t="s">
        <v>157</v>
      </c>
      <c r="F164" s="160">
        <v>9</v>
      </c>
      <c r="G164" s="196">
        <v>2093.2199999999998</v>
      </c>
      <c r="H164" s="196">
        <f t="shared" si="8"/>
        <v>2701.71</v>
      </c>
      <c r="I164" s="196">
        <f t="shared" si="9"/>
        <v>24315.39</v>
      </c>
    </row>
    <row r="165" spans="1:9" ht="39.6" customHeight="1" x14ac:dyDescent="0.25">
      <c r="A165" s="157" t="s">
        <v>1452</v>
      </c>
      <c r="B165" s="158" t="s">
        <v>1453</v>
      </c>
      <c r="C165" s="157" t="s">
        <v>161</v>
      </c>
      <c r="D165" s="157" t="s">
        <v>289</v>
      </c>
      <c r="E165" s="159" t="s">
        <v>100</v>
      </c>
      <c r="F165" s="160">
        <v>160</v>
      </c>
      <c r="G165" s="196">
        <v>6</v>
      </c>
      <c r="H165" s="196">
        <f t="shared" si="8"/>
        <v>7.74</v>
      </c>
      <c r="I165" s="196">
        <f t="shared" si="9"/>
        <v>1238.4000000000001</v>
      </c>
    </row>
    <row r="166" spans="1:9" ht="38.25" x14ac:dyDescent="0.25">
      <c r="A166" s="157" t="s">
        <v>728</v>
      </c>
      <c r="B166" s="158" t="s">
        <v>290</v>
      </c>
      <c r="C166" s="157" t="s">
        <v>152</v>
      </c>
      <c r="D166" s="157" t="s">
        <v>291</v>
      </c>
      <c r="E166" s="159" t="s">
        <v>153</v>
      </c>
      <c r="F166" s="160">
        <v>1</v>
      </c>
      <c r="G166" s="196">
        <v>956.87</v>
      </c>
      <c r="H166" s="196">
        <f t="shared" si="8"/>
        <v>1235.03</v>
      </c>
      <c r="I166" s="196">
        <f t="shared" si="9"/>
        <v>1235.03</v>
      </c>
    </row>
    <row r="167" spans="1:9" ht="26.45" customHeight="1" x14ac:dyDescent="0.25">
      <c r="A167" s="205" t="s">
        <v>1454</v>
      </c>
      <c r="B167" s="205"/>
      <c r="C167" s="205"/>
      <c r="D167" s="205" t="s">
        <v>292</v>
      </c>
      <c r="E167" s="205"/>
      <c r="F167" s="208"/>
      <c r="G167" s="205"/>
      <c r="H167" s="205"/>
      <c r="I167" s="207">
        <v>10329.68</v>
      </c>
    </row>
    <row r="168" spans="1:9" ht="26.45" customHeight="1" x14ac:dyDescent="0.25">
      <c r="A168" s="157" t="s">
        <v>1455</v>
      </c>
      <c r="B168" s="158" t="s">
        <v>1456</v>
      </c>
      <c r="C168" s="157" t="s">
        <v>161</v>
      </c>
      <c r="D168" s="157" t="s">
        <v>293</v>
      </c>
      <c r="E168" s="159" t="s">
        <v>157</v>
      </c>
      <c r="F168" s="160">
        <v>12</v>
      </c>
      <c r="G168" s="196">
        <v>279.48</v>
      </c>
      <c r="H168" s="196">
        <f>TRUNC(G168 * (1 + 29.07 / 100), 2)</f>
        <v>360.72</v>
      </c>
      <c r="I168" s="196">
        <f>TRUNC(F168 * H168, 2)</f>
        <v>4328.6400000000003</v>
      </c>
    </row>
    <row r="169" spans="1:9" ht="26.45" customHeight="1" x14ac:dyDescent="0.25">
      <c r="A169" s="157" t="s">
        <v>1457</v>
      </c>
      <c r="B169" s="158" t="s">
        <v>1458</v>
      </c>
      <c r="C169" s="157" t="s">
        <v>161</v>
      </c>
      <c r="D169" s="157" t="s">
        <v>294</v>
      </c>
      <c r="E169" s="159" t="s">
        <v>157</v>
      </c>
      <c r="F169" s="160">
        <v>12</v>
      </c>
      <c r="G169" s="196">
        <v>316.91000000000003</v>
      </c>
      <c r="H169" s="196">
        <f>TRUNC(G169 * (1 + 29.07 / 100), 2)</f>
        <v>409.03</v>
      </c>
      <c r="I169" s="196">
        <f>TRUNC(F169 * H169, 2)</f>
        <v>4908.3599999999997</v>
      </c>
    </row>
    <row r="170" spans="1:9" ht="25.5" x14ac:dyDescent="0.25">
      <c r="A170" s="157" t="s">
        <v>1459</v>
      </c>
      <c r="B170" s="158" t="s">
        <v>1460</v>
      </c>
      <c r="C170" s="157" t="s">
        <v>161</v>
      </c>
      <c r="D170" s="157" t="s">
        <v>295</v>
      </c>
      <c r="E170" s="159" t="s">
        <v>157</v>
      </c>
      <c r="F170" s="160">
        <v>1</v>
      </c>
      <c r="G170" s="196">
        <v>846.58</v>
      </c>
      <c r="H170" s="196">
        <f>TRUNC(G170 * (1 + 29.07 / 100), 2)</f>
        <v>1092.68</v>
      </c>
      <c r="I170" s="196">
        <f>TRUNC(F170 * H170, 2)</f>
        <v>1092.68</v>
      </c>
    </row>
    <row r="171" spans="1:9" ht="26.45" customHeight="1" x14ac:dyDescent="0.25">
      <c r="A171" s="205" t="s">
        <v>1461</v>
      </c>
      <c r="B171" s="205"/>
      <c r="C171" s="205"/>
      <c r="D171" s="205" t="s">
        <v>296</v>
      </c>
      <c r="E171" s="205"/>
      <c r="F171" s="208"/>
      <c r="G171" s="205"/>
      <c r="H171" s="205"/>
      <c r="I171" s="207">
        <v>21717.7</v>
      </c>
    </row>
    <row r="172" spans="1:9" ht="52.9" customHeight="1" x14ac:dyDescent="0.25">
      <c r="A172" s="157" t="s">
        <v>1462</v>
      </c>
      <c r="B172" s="158" t="s">
        <v>1463</v>
      </c>
      <c r="C172" s="157" t="s">
        <v>161</v>
      </c>
      <c r="D172" s="157" t="s">
        <v>297</v>
      </c>
      <c r="E172" s="159" t="s">
        <v>159</v>
      </c>
      <c r="F172" s="160">
        <v>22</v>
      </c>
      <c r="G172" s="196">
        <v>55.77</v>
      </c>
      <c r="H172" s="196">
        <f t="shared" ref="H172:H178" si="10">TRUNC(G172 * (1 + 29.07 / 100), 2)</f>
        <v>71.98</v>
      </c>
      <c r="I172" s="196">
        <f t="shared" ref="I172:I178" si="11">TRUNC(F172 * H172, 2)</f>
        <v>1583.56</v>
      </c>
    </row>
    <row r="173" spans="1:9" ht="52.9" customHeight="1" x14ac:dyDescent="0.25">
      <c r="A173" s="157" t="s">
        <v>729</v>
      </c>
      <c r="B173" s="158" t="s">
        <v>298</v>
      </c>
      <c r="C173" s="157" t="s">
        <v>152</v>
      </c>
      <c r="D173" s="157" t="s">
        <v>299</v>
      </c>
      <c r="E173" s="159" t="s">
        <v>300</v>
      </c>
      <c r="F173" s="160">
        <v>52</v>
      </c>
      <c r="G173" s="196">
        <v>23.5</v>
      </c>
      <c r="H173" s="196">
        <f t="shared" si="10"/>
        <v>30.33</v>
      </c>
      <c r="I173" s="196">
        <f t="shared" si="11"/>
        <v>1577.16</v>
      </c>
    </row>
    <row r="174" spans="1:9" ht="52.9" customHeight="1" x14ac:dyDescent="0.25">
      <c r="A174" s="157" t="s">
        <v>730</v>
      </c>
      <c r="B174" s="158" t="s">
        <v>301</v>
      </c>
      <c r="C174" s="157" t="s">
        <v>152</v>
      </c>
      <c r="D174" s="157" t="s">
        <v>302</v>
      </c>
      <c r="E174" s="159" t="s">
        <v>153</v>
      </c>
      <c r="F174" s="160">
        <v>35</v>
      </c>
      <c r="G174" s="196">
        <v>20.76</v>
      </c>
      <c r="H174" s="196">
        <f t="shared" si="10"/>
        <v>26.79</v>
      </c>
      <c r="I174" s="196">
        <f t="shared" si="11"/>
        <v>937.65</v>
      </c>
    </row>
    <row r="175" spans="1:9" ht="52.9" customHeight="1" x14ac:dyDescent="0.25">
      <c r="A175" s="157" t="s">
        <v>731</v>
      </c>
      <c r="B175" s="158" t="s">
        <v>303</v>
      </c>
      <c r="C175" s="157" t="s">
        <v>152</v>
      </c>
      <c r="D175" s="157" t="s">
        <v>304</v>
      </c>
      <c r="E175" s="159" t="s">
        <v>300</v>
      </c>
      <c r="F175" s="160">
        <v>40</v>
      </c>
      <c r="G175" s="196">
        <v>35.89</v>
      </c>
      <c r="H175" s="196">
        <f t="shared" si="10"/>
        <v>46.32</v>
      </c>
      <c r="I175" s="196">
        <f t="shared" si="11"/>
        <v>1852.8</v>
      </c>
    </row>
    <row r="176" spans="1:9" ht="26.45" customHeight="1" x14ac:dyDescent="0.25">
      <c r="A176" s="157" t="s">
        <v>732</v>
      </c>
      <c r="B176" s="158" t="s">
        <v>305</v>
      </c>
      <c r="C176" s="157" t="s">
        <v>152</v>
      </c>
      <c r="D176" s="157" t="s">
        <v>306</v>
      </c>
      <c r="E176" s="159" t="s">
        <v>153</v>
      </c>
      <c r="F176" s="160">
        <v>4</v>
      </c>
      <c r="G176" s="196">
        <v>87.5</v>
      </c>
      <c r="H176" s="196">
        <f t="shared" si="10"/>
        <v>112.93</v>
      </c>
      <c r="I176" s="196">
        <f t="shared" si="11"/>
        <v>451.72</v>
      </c>
    </row>
    <row r="177" spans="1:9" ht="26.45" customHeight="1" x14ac:dyDescent="0.25">
      <c r="A177" s="157" t="s">
        <v>733</v>
      </c>
      <c r="B177" s="158" t="s">
        <v>307</v>
      </c>
      <c r="C177" s="157" t="s">
        <v>152</v>
      </c>
      <c r="D177" s="157" t="s">
        <v>308</v>
      </c>
      <c r="E177" s="159" t="s">
        <v>157</v>
      </c>
      <c r="F177" s="160">
        <v>44</v>
      </c>
      <c r="G177" s="196">
        <v>264.8</v>
      </c>
      <c r="H177" s="196">
        <f t="shared" si="10"/>
        <v>341.77</v>
      </c>
      <c r="I177" s="196">
        <f t="shared" si="11"/>
        <v>15037.88</v>
      </c>
    </row>
    <row r="178" spans="1:9" ht="25.5" x14ac:dyDescent="0.25">
      <c r="A178" s="157" t="s">
        <v>1464</v>
      </c>
      <c r="B178" s="158" t="s">
        <v>1465</v>
      </c>
      <c r="C178" s="157" t="s">
        <v>161</v>
      </c>
      <c r="D178" s="157" t="s">
        <v>309</v>
      </c>
      <c r="E178" s="159" t="s">
        <v>157</v>
      </c>
      <c r="F178" s="160">
        <v>9</v>
      </c>
      <c r="G178" s="196">
        <v>23.84</v>
      </c>
      <c r="H178" s="196">
        <f t="shared" si="10"/>
        <v>30.77</v>
      </c>
      <c r="I178" s="196">
        <f t="shared" si="11"/>
        <v>276.93</v>
      </c>
    </row>
    <row r="179" spans="1:9" ht="26.45" customHeight="1" x14ac:dyDescent="0.25">
      <c r="A179" s="205" t="s">
        <v>1466</v>
      </c>
      <c r="B179" s="205"/>
      <c r="C179" s="205"/>
      <c r="D179" s="205" t="s">
        <v>310</v>
      </c>
      <c r="E179" s="205"/>
      <c r="F179" s="208"/>
      <c r="G179" s="205"/>
      <c r="H179" s="205"/>
      <c r="I179" s="207">
        <v>26810.6</v>
      </c>
    </row>
    <row r="180" spans="1:9" ht="26.45" customHeight="1" x14ac:dyDescent="0.25">
      <c r="A180" s="157" t="s">
        <v>1467</v>
      </c>
      <c r="B180" s="158" t="s">
        <v>1468</v>
      </c>
      <c r="C180" s="157" t="s">
        <v>311</v>
      </c>
      <c r="D180" s="157" t="s">
        <v>312</v>
      </c>
      <c r="E180" s="159" t="s">
        <v>157</v>
      </c>
      <c r="F180" s="160">
        <v>2</v>
      </c>
      <c r="G180" s="196">
        <v>10690.7</v>
      </c>
      <c r="H180" s="196" t="str">
        <f>TRUNC(G180 * (1 + 20.93 / 100), 2) &amp;CHAR(10)&amp; "(20.93%)"</f>
        <v>12928,26
(20.93%)</v>
      </c>
      <c r="I180" s="196">
        <f>TRUNC(F180 * TRUNC(G180 * (1 + 20.93 / 100), 2), 2)</f>
        <v>25856.52</v>
      </c>
    </row>
    <row r="181" spans="1:9" ht="25.5" x14ac:dyDescent="0.25">
      <c r="A181" s="157" t="s">
        <v>1469</v>
      </c>
      <c r="B181" s="158" t="s">
        <v>1470</v>
      </c>
      <c r="C181" s="157" t="s">
        <v>311</v>
      </c>
      <c r="D181" s="157" t="s">
        <v>313</v>
      </c>
      <c r="E181" s="159" t="s">
        <v>157</v>
      </c>
      <c r="F181" s="160">
        <v>1</v>
      </c>
      <c r="G181" s="196">
        <v>788.96</v>
      </c>
      <c r="H181" s="196" t="str">
        <f>TRUNC(G181 * (1 + 20.93 / 100), 2) &amp;CHAR(10)&amp; "(20.93%)"</f>
        <v>954,08
(20.93%)</v>
      </c>
      <c r="I181" s="196">
        <f>TRUNC(F181 * TRUNC(G181 * (1 + 20.93 / 100), 2), 2)</f>
        <v>954.08</v>
      </c>
    </row>
    <row r="182" spans="1:9" x14ac:dyDescent="0.25">
      <c r="A182" s="205" t="s">
        <v>1471</v>
      </c>
      <c r="B182" s="205"/>
      <c r="C182" s="205"/>
      <c r="D182" s="205" t="s">
        <v>314</v>
      </c>
      <c r="E182" s="205"/>
      <c r="F182" s="208"/>
      <c r="G182" s="205"/>
      <c r="H182" s="205"/>
      <c r="I182" s="207">
        <v>148876.13</v>
      </c>
    </row>
    <row r="183" spans="1:9" x14ac:dyDescent="0.25">
      <c r="A183" s="205" t="s">
        <v>1472</v>
      </c>
      <c r="B183" s="205"/>
      <c r="C183" s="205"/>
      <c r="D183" s="205" t="s">
        <v>315</v>
      </c>
      <c r="E183" s="205"/>
      <c r="F183" s="208"/>
      <c r="G183" s="205"/>
      <c r="H183" s="205"/>
      <c r="I183" s="207">
        <v>72340.28</v>
      </c>
    </row>
    <row r="184" spans="1:9" x14ac:dyDescent="0.25">
      <c r="A184" s="205" t="s">
        <v>1473</v>
      </c>
      <c r="B184" s="205"/>
      <c r="C184" s="205"/>
      <c r="D184" s="205" t="s">
        <v>316</v>
      </c>
      <c r="E184" s="205"/>
      <c r="F184" s="208"/>
      <c r="G184" s="205"/>
      <c r="H184" s="205"/>
      <c r="I184" s="207">
        <v>23875.41</v>
      </c>
    </row>
    <row r="185" spans="1:9" ht="39.6" customHeight="1" x14ac:dyDescent="0.25">
      <c r="A185" s="205" t="s">
        <v>1474</v>
      </c>
      <c r="B185" s="205"/>
      <c r="C185" s="205"/>
      <c r="D185" s="205" t="s">
        <v>317</v>
      </c>
      <c r="E185" s="205"/>
      <c r="F185" s="208"/>
      <c r="G185" s="205"/>
      <c r="H185" s="205"/>
      <c r="I185" s="207">
        <v>18668.41</v>
      </c>
    </row>
    <row r="186" spans="1:9" ht="26.45" customHeight="1" x14ac:dyDescent="0.25">
      <c r="A186" s="157" t="s">
        <v>734</v>
      </c>
      <c r="B186" s="158" t="s">
        <v>318</v>
      </c>
      <c r="C186" s="157" t="s">
        <v>152</v>
      </c>
      <c r="D186" s="157" t="s">
        <v>319</v>
      </c>
      <c r="E186" s="159" t="s">
        <v>157</v>
      </c>
      <c r="F186" s="160">
        <v>1</v>
      </c>
      <c r="G186" s="196">
        <v>1848.13</v>
      </c>
      <c r="H186" s="196">
        <f t="shared" ref="H186:H195" si="12">TRUNC(G186 * (1 + 29.07 / 100), 2)</f>
        <v>2385.38</v>
      </c>
      <c r="I186" s="196">
        <f t="shared" ref="I186:I195" si="13">TRUNC(F186 * H186, 2)</f>
        <v>2385.38</v>
      </c>
    </row>
    <row r="187" spans="1:9" ht="26.45" customHeight="1" x14ac:dyDescent="0.25">
      <c r="A187" s="157" t="s">
        <v>735</v>
      </c>
      <c r="B187" s="158" t="s">
        <v>320</v>
      </c>
      <c r="C187" s="157" t="s">
        <v>152</v>
      </c>
      <c r="D187" s="157" t="s">
        <v>321</v>
      </c>
      <c r="E187" s="159" t="s">
        <v>157</v>
      </c>
      <c r="F187" s="160">
        <v>22</v>
      </c>
      <c r="G187" s="196">
        <v>240.62</v>
      </c>
      <c r="H187" s="196">
        <f t="shared" si="12"/>
        <v>310.56</v>
      </c>
      <c r="I187" s="196">
        <f t="shared" si="13"/>
        <v>6832.32</v>
      </c>
    </row>
    <row r="188" spans="1:9" ht="26.45" customHeight="1" x14ac:dyDescent="0.25">
      <c r="A188" s="157" t="s">
        <v>736</v>
      </c>
      <c r="B188" s="158" t="s">
        <v>322</v>
      </c>
      <c r="C188" s="157" t="s">
        <v>152</v>
      </c>
      <c r="D188" s="157" t="s">
        <v>323</v>
      </c>
      <c r="E188" s="159" t="s">
        <v>157</v>
      </c>
      <c r="F188" s="160">
        <v>2</v>
      </c>
      <c r="G188" s="196">
        <v>207.15</v>
      </c>
      <c r="H188" s="196">
        <f t="shared" si="12"/>
        <v>267.36</v>
      </c>
      <c r="I188" s="196">
        <f t="shared" si="13"/>
        <v>534.72</v>
      </c>
    </row>
    <row r="189" spans="1:9" ht="26.45" customHeight="1" x14ac:dyDescent="0.25">
      <c r="A189" s="157" t="s">
        <v>737</v>
      </c>
      <c r="B189" s="158" t="s">
        <v>324</v>
      </c>
      <c r="C189" s="157" t="s">
        <v>152</v>
      </c>
      <c r="D189" s="157" t="s">
        <v>325</v>
      </c>
      <c r="E189" s="159" t="s">
        <v>157</v>
      </c>
      <c r="F189" s="160">
        <v>2</v>
      </c>
      <c r="G189" s="196">
        <v>159.07</v>
      </c>
      <c r="H189" s="196">
        <f t="shared" si="12"/>
        <v>205.31</v>
      </c>
      <c r="I189" s="196">
        <f t="shared" si="13"/>
        <v>410.62</v>
      </c>
    </row>
    <row r="190" spans="1:9" ht="26.45" customHeight="1" x14ac:dyDescent="0.25">
      <c r="A190" s="157" t="s">
        <v>738</v>
      </c>
      <c r="B190" s="158" t="s">
        <v>326</v>
      </c>
      <c r="C190" s="157" t="s">
        <v>152</v>
      </c>
      <c r="D190" s="157" t="s">
        <v>327</v>
      </c>
      <c r="E190" s="159" t="s">
        <v>100</v>
      </c>
      <c r="F190" s="160">
        <v>168</v>
      </c>
      <c r="G190" s="196">
        <v>25.34</v>
      </c>
      <c r="H190" s="196">
        <f t="shared" si="12"/>
        <v>32.700000000000003</v>
      </c>
      <c r="I190" s="196">
        <f t="shared" si="13"/>
        <v>5493.6</v>
      </c>
    </row>
    <row r="191" spans="1:9" ht="26.45" customHeight="1" x14ac:dyDescent="0.25">
      <c r="A191" s="157" t="s">
        <v>739</v>
      </c>
      <c r="B191" s="158" t="s">
        <v>328</v>
      </c>
      <c r="C191" s="157" t="s">
        <v>152</v>
      </c>
      <c r="D191" s="157" t="s">
        <v>329</v>
      </c>
      <c r="E191" s="159" t="s">
        <v>157</v>
      </c>
      <c r="F191" s="160">
        <v>32</v>
      </c>
      <c r="G191" s="196">
        <v>14.71</v>
      </c>
      <c r="H191" s="196">
        <f t="shared" si="12"/>
        <v>18.98</v>
      </c>
      <c r="I191" s="196">
        <f t="shared" si="13"/>
        <v>607.36</v>
      </c>
    </row>
    <row r="192" spans="1:9" ht="39.6" customHeight="1" x14ac:dyDescent="0.25">
      <c r="A192" s="157" t="s">
        <v>1475</v>
      </c>
      <c r="B192" s="158" t="s">
        <v>1476</v>
      </c>
      <c r="C192" s="157" t="s">
        <v>161</v>
      </c>
      <c r="D192" s="157" t="s">
        <v>330</v>
      </c>
      <c r="E192" s="159" t="s">
        <v>157</v>
      </c>
      <c r="F192" s="160">
        <v>1</v>
      </c>
      <c r="G192" s="196">
        <v>10.83</v>
      </c>
      <c r="H192" s="196">
        <f t="shared" si="12"/>
        <v>13.97</v>
      </c>
      <c r="I192" s="196">
        <f t="shared" si="13"/>
        <v>13.97</v>
      </c>
    </row>
    <row r="193" spans="1:9" ht="26.45" customHeight="1" x14ac:dyDescent="0.25">
      <c r="A193" s="157" t="s">
        <v>740</v>
      </c>
      <c r="B193" s="158" t="s">
        <v>331</v>
      </c>
      <c r="C193" s="157" t="s">
        <v>152</v>
      </c>
      <c r="D193" s="157" t="s">
        <v>332</v>
      </c>
      <c r="E193" s="159" t="s">
        <v>100</v>
      </c>
      <c r="F193" s="160">
        <v>139</v>
      </c>
      <c r="G193" s="196">
        <v>10.79</v>
      </c>
      <c r="H193" s="196">
        <f t="shared" si="12"/>
        <v>13.92</v>
      </c>
      <c r="I193" s="196">
        <f t="shared" si="13"/>
        <v>1934.88</v>
      </c>
    </row>
    <row r="194" spans="1:9" ht="79.150000000000006" customHeight="1" x14ac:dyDescent="0.25">
      <c r="A194" s="157" t="s">
        <v>1477</v>
      </c>
      <c r="B194" s="158" t="s">
        <v>333</v>
      </c>
      <c r="C194" s="157" t="s">
        <v>161</v>
      </c>
      <c r="D194" s="157" t="s">
        <v>334</v>
      </c>
      <c r="E194" s="159" t="s">
        <v>100</v>
      </c>
      <c r="F194" s="160">
        <v>26</v>
      </c>
      <c r="G194" s="196">
        <v>3.8</v>
      </c>
      <c r="H194" s="196">
        <f t="shared" si="12"/>
        <v>4.9000000000000004</v>
      </c>
      <c r="I194" s="196">
        <f t="shared" si="13"/>
        <v>127.4</v>
      </c>
    </row>
    <row r="195" spans="1:9" ht="76.5" x14ac:dyDescent="0.25">
      <c r="A195" s="157" t="s">
        <v>741</v>
      </c>
      <c r="B195" s="158" t="s">
        <v>335</v>
      </c>
      <c r="C195" s="157" t="s">
        <v>152</v>
      </c>
      <c r="D195" s="157" t="s">
        <v>336</v>
      </c>
      <c r="E195" s="159" t="s">
        <v>157</v>
      </c>
      <c r="F195" s="160">
        <v>2</v>
      </c>
      <c r="G195" s="196">
        <v>127.13</v>
      </c>
      <c r="H195" s="196">
        <f t="shared" si="12"/>
        <v>164.08</v>
      </c>
      <c r="I195" s="196">
        <f t="shared" si="13"/>
        <v>328.16</v>
      </c>
    </row>
    <row r="196" spans="1:9" ht="26.45" customHeight="1" x14ac:dyDescent="0.25">
      <c r="A196" s="205" t="s">
        <v>1478</v>
      </c>
      <c r="B196" s="205"/>
      <c r="C196" s="205"/>
      <c r="D196" s="205" t="s">
        <v>337</v>
      </c>
      <c r="E196" s="205"/>
      <c r="F196" s="208"/>
      <c r="G196" s="205"/>
      <c r="H196" s="205"/>
      <c r="I196" s="207">
        <v>4352.97</v>
      </c>
    </row>
    <row r="197" spans="1:9" ht="26.45" customHeight="1" x14ac:dyDescent="0.25">
      <c r="A197" s="157" t="s">
        <v>1479</v>
      </c>
      <c r="B197" s="158" t="s">
        <v>1476</v>
      </c>
      <c r="C197" s="157" t="s">
        <v>161</v>
      </c>
      <c r="D197" s="157" t="s">
        <v>330</v>
      </c>
      <c r="E197" s="159" t="s">
        <v>157</v>
      </c>
      <c r="F197" s="160">
        <v>1</v>
      </c>
      <c r="G197" s="196">
        <v>10.83</v>
      </c>
      <c r="H197" s="196">
        <f>TRUNC(G197 * (1 + 29.07 / 100), 2)</f>
        <v>13.97</v>
      </c>
      <c r="I197" s="196">
        <f>TRUNC(F197 * H197, 2)</f>
        <v>13.97</v>
      </c>
    </row>
    <row r="198" spans="1:9" ht="26.45" customHeight="1" x14ac:dyDescent="0.25">
      <c r="A198" s="157" t="s">
        <v>1480</v>
      </c>
      <c r="B198" s="158" t="s">
        <v>1481</v>
      </c>
      <c r="C198" s="157" t="s">
        <v>161</v>
      </c>
      <c r="D198" s="157" t="s">
        <v>338</v>
      </c>
      <c r="E198" s="159" t="s">
        <v>100</v>
      </c>
      <c r="F198" s="160">
        <v>378</v>
      </c>
      <c r="G198" s="196">
        <v>2.59</v>
      </c>
      <c r="H198" s="196">
        <f>TRUNC(G198 * (1 + 29.07 / 100), 2)</f>
        <v>3.34</v>
      </c>
      <c r="I198" s="196">
        <f>TRUNC(F198 * H198, 2)</f>
        <v>1262.52</v>
      </c>
    </row>
    <row r="199" spans="1:9" ht="26.45" customHeight="1" x14ac:dyDescent="0.25">
      <c r="A199" s="157" t="s">
        <v>1482</v>
      </c>
      <c r="B199" s="158" t="s">
        <v>328</v>
      </c>
      <c r="C199" s="157" t="s">
        <v>152</v>
      </c>
      <c r="D199" s="157" t="s">
        <v>329</v>
      </c>
      <c r="E199" s="159" t="s">
        <v>157</v>
      </c>
      <c r="F199" s="160">
        <v>15</v>
      </c>
      <c r="G199" s="196">
        <v>14.71</v>
      </c>
      <c r="H199" s="196">
        <f>TRUNC(G199 * (1 + 29.07 / 100), 2)</f>
        <v>18.98</v>
      </c>
      <c r="I199" s="196">
        <f>TRUNC(F199 * H199, 2)</f>
        <v>284.7</v>
      </c>
    </row>
    <row r="200" spans="1:9" ht="79.150000000000006" customHeight="1" x14ac:dyDescent="0.25">
      <c r="A200" s="157" t="s">
        <v>1483</v>
      </c>
      <c r="B200" s="158" t="s">
        <v>1484</v>
      </c>
      <c r="C200" s="157" t="s">
        <v>161</v>
      </c>
      <c r="D200" s="157" t="s">
        <v>339</v>
      </c>
      <c r="E200" s="159" t="s">
        <v>100</v>
      </c>
      <c r="F200" s="160">
        <v>115</v>
      </c>
      <c r="G200" s="196">
        <v>9.0500000000000007</v>
      </c>
      <c r="H200" s="196">
        <f>TRUNC(G200 * (1 + 29.07 / 100), 2)</f>
        <v>11.68</v>
      </c>
      <c r="I200" s="196">
        <f>TRUNC(F200 * H200, 2)</f>
        <v>1343.2</v>
      </c>
    </row>
    <row r="201" spans="1:9" ht="89.25" x14ac:dyDescent="0.25">
      <c r="A201" s="157" t="s">
        <v>742</v>
      </c>
      <c r="B201" s="158" t="s">
        <v>340</v>
      </c>
      <c r="C201" s="157" t="s">
        <v>152</v>
      </c>
      <c r="D201" s="157" t="s">
        <v>341</v>
      </c>
      <c r="E201" s="159" t="s">
        <v>157</v>
      </c>
      <c r="F201" s="160">
        <v>14</v>
      </c>
      <c r="G201" s="196">
        <v>80.17</v>
      </c>
      <c r="H201" s="196">
        <f>TRUNC(G201 * (1 + 29.07 / 100), 2)</f>
        <v>103.47</v>
      </c>
      <c r="I201" s="196">
        <f>TRUNC(F201 * H201, 2)</f>
        <v>1448.58</v>
      </c>
    </row>
    <row r="202" spans="1:9" ht="26.45" customHeight="1" x14ac:dyDescent="0.25">
      <c r="A202" s="205" t="s">
        <v>1485</v>
      </c>
      <c r="B202" s="205"/>
      <c r="C202" s="205"/>
      <c r="D202" s="205" t="s">
        <v>342</v>
      </c>
      <c r="E202" s="205"/>
      <c r="F202" s="208"/>
      <c r="G202" s="205"/>
      <c r="H202" s="205"/>
      <c r="I202" s="207">
        <v>854.03</v>
      </c>
    </row>
    <row r="203" spans="1:9" ht="25.5" x14ac:dyDescent="0.25">
      <c r="A203" s="157" t="s">
        <v>743</v>
      </c>
      <c r="B203" s="158" t="s">
        <v>343</v>
      </c>
      <c r="C203" s="157" t="s">
        <v>152</v>
      </c>
      <c r="D203" s="157" t="s">
        <v>344</v>
      </c>
      <c r="E203" s="159" t="s">
        <v>157</v>
      </c>
      <c r="F203" s="160">
        <v>1</v>
      </c>
      <c r="G203" s="196">
        <v>661.68</v>
      </c>
      <c r="H203" s="196">
        <f>TRUNC(G203 * (1 + 29.07 / 100), 2)</f>
        <v>854.03</v>
      </c>
      <c r="I203" s="196">
        <f>TRUNC(F203 * H203, 2)</f>
        <v>854.03</v>
      </c>
    </row>
    <row r="204" spans="1:9" x14ac:dyDescent="0.25">
      <c r="A204" s="205" t="s">
        <v>1486</v>
      </c>
      <c r="B204" s="205"/>
      <c r="C204" s="205"/>
      <c r="D204" s="205" t="s">
        <v>345</v>
      </c>
      <c r="E204" s="205"/>
      <c r="F204" s="208"/>
      <c r="G204" s="205"/>
      <c r="H204" s="205"/>
      <c r="I204" s="207">
        <v>24441.46</v>
      </c>
    </row>
    <row r="205" spans="1:9" ht="26.45" customHeight="1" x14ac:dyDescent="0.25">
      <c r="A205" s="205" t="s">
        <v>1487</v>
      </c>
      <c r="B205" s="205"/>
      <c r="C205" s="205"/>
      <c r="D205" s="205" t="s">
        <v>317</v>
      </c>
      <c r="E205" s="205"/>
      <c r="F205" s="208"/>
      <c r="G205" s="205"/>
      <c r="H205" s="205"/>
      <c r="I205" s="207">
        <v>17474.25</v>
      </c>
    </row>
    <row r="206" spans="1:9" ht="26.45" customHeight="1" x14ac:dyDescent="0.25">
      <c r="A206" s="157" t="s">
        <v>1488</v>
      </c>
      <c r="B206" s="158" t="s">
        <v>324</v>
      </c>
      <c r="C206" s="157" t="s">
        <v>152</v>
      </c>
      <c r="D206" s="157" t="s">
        <v>325</v>
      </c>
      <c r="E206" s="159" t="s">
        <v>157</v>
      </c>
      <c r="F206" s="160">
        <v>2</v>
      </c>
      <c r="G206" s="196">
        <v>159.07</v>
      </c>
      <c r="H206" s="196">
        <f t="shared" ref="H206:H213" si="14">TRUNC(G206 * (1 + 29.07 / 100), 2)</f>
        <v>205.31</v>
      </c>
      <c r="I206" s="196">
        <f t="shared" ref="I206:I213" si="15">TRUNC(F206 * H206, 2)</f>
        <v>410.62</v>
      </c>
    </row>
    <row r="207" spans="1:9" ht="26.45" customHeight="1" x14ac:dyDescent="0.25">
      <c r="A207" s="157" t="s">
        <v>1489</v>
      </c>
      <c r="B207" s="158" t="s">
        <v>320</v>
      </c>
      <c r="C207" s="157" t="s">
        <v>152</v>
      </c>
      <c r="D207" s="157" t="s">
        <v>321</v>
      </c>
      <c r="E207" s="159" t="s">
        <v>157</v>
      </c>
      <c r="F207" s="160">
        <v>25</v>
      </c>
      <c r="G207" s="196">
        <v>240.62</v>
      </c>
      <c r="H207" s="196">
        <f t="shared" si="14"/>
        <v>310.56</v>
      </c>
      <c r="I207" s="196">
        <f t="shared" si="15"/>
        <v>7764</v>
      </c>
    </row>
    <row r="208" spans="1:9" ht="26.45" customHeight="1" x14ac:dyDescent="0.25">
      <c r="A208" s="157" t="s">
        <v>1490</v>
      </c>
      <c r="B208" s="158" t="s">
        <v>322</v>
      </c>
      <c r="C208" s="157" t="s">
        <v>152</v>
      </c>
      <c r="D208" s="157" t="s">
        <v>323</v>
      </c>
      <c r="E208" s="159" t="s">
        <v>157</v>
      </c>
      <c r="F208" s="160">
        <v>2</v>
      </c>
      <c r="G208" s="196">
        <v>207.15</v>
      </c>
      <c r="H208" s="196">
        <f t="shared" si="14"/>
        <v>267.36</v>
      </c>
      <c r="I208" s="196">
        <f t="shared" si="15"/>
        <v>534.72</v>
      </c>
    </row>
    <row r="209" spans="1:9" ht="26.45" customHeight="1" x14ac:dyDescent="0.25">
      <c r="A209" s="157" t="s">
        <v>1491</v>
      </c>
      <c r="B209" s="158" t="s">
        <v>326</v>
      </c>
      <c r="C209" s="157" t="s">
        <v>152</v>
      </c>
      <c r="D209" s="157" t="s">
        <v>327</v>
      </c>
      <c r="E209" s="159" t="s">
        <v>100</v>
      </c>
      <c r="F209" s="160">
        <v>182</v>
      </c>
      <c r="G209" s="196">
        <v>25.34</v>
      </c>
      <c r="H209" s="196">
        <f t="shared" si="14"/>
        <v>32.700000000000003</v>
      </c>
      <c r="I209" s="196">
        <f t="shared" si="15"/>
        <v>5951.4</v>
      </c>
    </row>
    <row r="210" spans="1:9" ht="39.6" customHeight="1" x14ac:dyDescent="0.25">
      <c r="A210" s="157" t="s">
        <v>1492</v>
      </c>
      <c r="B210" s="158" t="s">
        <v>1476</v>
      </c>
      <c r="C210" s="157" t="s">
        <v>161</v>
      </c>
      <c r="D210" s="157" t="s">
        <v>330</v>
      </c>
      <c r="E210" s="159" t="s">
        <v>157</v>
      </c>
      <c r="F210" s="160">
        <v>1</v>
      </c>
      <c r="G210" s="196">
        <v>10.83</v>
      </c>
      <c r="H210" s="196">
        <f t="shared" si="14"/>
        <v>13.97</v>
      </c>
      <c r="I210" s="196">
        <f t="shared" si="15"/>
        <v>13.97</v>
      </c>
    </row>
    <row r="211" spans="1:9" ht="79.150000000000006" customHeight="1" x14ac:dyDescent="0.25">
      <c r="A211" s="157" t="s">
        <v>1493</v>
      </c>
      <c r="B211" s="158" t="s">
        <v>331</v>
      </c>
      <c r="C211" s="157" t="s">
        <v>152</v>
      </c>
      <c r="D211" s="157" t="s">
        <v>332</v>
      </c>
      <c r="E211" s="159" t="s">
        <v>100</v>
      </c>
      <c r="F211" s="160">
        <v>138</v>
      </c>
      <c r="G211" s="196">
        <v>10.79</v>
      </c>
      <c r="H211" s="196">
        <f t="shared" si="14"/>
        <v>13.92</v>
      </c>
      <c r="I211" s="196">
        <f t="shared" si="15"/>
        <v>1920.96</v>
      </c>
    </row>
    <row r="212" spans="1:9" ht="26.45" customHeight="1" x14ac:dyDescent="0.25">
      <c r="A212" s="157" t="s">
        <v>1494</v>
      </c>
      <c r="B212" s="158" t="s">
        <v>335</v>
      </c>
      <c r="C212" s="157" t="s">
        <v>152</v>
      </c>
      <c r="D212" s="157" t="s">
        <v>336</v>
      </c>
      <c r="E212" s="159" t="s">
        <v>157</v>
      </c>
      <c r="F212" s="160">
        <v>2</v>
      </c>
      <c r="G212" s="196">
        <v>127.13</v>
      </c>
      <c r="H212" s="196">
        <f t="shared" si="14"/>
        <v>164.08</v>
      </c>
      <c r="I212" s="196">
        <f t="shared" si="15"/>
        <v>328.16</v>
      </c>
    </row>
    <row r="213" spans="1:9" ht="25.5" x14ac:dyDescent="0.25">
      <c r="A213" s="157" t="s">
        <v>1495</v>
      </c>
      <c r="B213" s="158" t="s">
        <v>328</v>
      </c>
      <c r="C213" s="157" t="s">
        <v>152</v>
      </c>
      <c r="D213" s="157" t="s">
        <v>329</v>
      </c>
      <c r="E213" s="159" t="s">
        <v>157</v>
      </c>
      <c r="F213" s="160">
        <v>29</v>
      </c>
      <c r="G213" s="196">
        <v>14.71</v>
      </c>
      <c r="H213" s="196">
        <f t="shared" si="14"/>
        <v>18.98</v>
      </c>
      <c r="I213" s="196">
        <f t="shared" si="15"/>
        <v>550.41999999999996</v>
      </c>
    </row>
    <row r="214" spans="1:9" ht="26.45" customHeight="1" x14ac:dyDescent="0.25">
      <c r="A214" s="205" t="s">
        <v>1496</v>
      </c>
      <c r="B214" s="205"/>
      <c r="C214" s="205"/>
      <c r="D214" s="205" t="s">
        <v>337</v>
      </c>
      <c r="E214" s="205"/>
      <c r="F214" s="208"/>
      <c r="G214" s="205"/>
      <c r="H214" s="205"/>
      <c r="I214" s="207">
        <v>6967.21</v>
      </c>
    </row>
    <row r="215" spans="1:9" ht="26.45" customHeight="1" x14ac:dyDescent="0.25">
      <c r="A215" s="157" t="s">
        <v>1497</v>
      </c>
      <c r="B215" s="158" t="s">
        <v>1476</v>
      </c>
      <c r="C215" s="157" t="s">
        <v>161</v>
      </c>
      <c r="D215" s="157" t="s">
        <v>330</v>
      </c>
      <c r="E215" s="159" t="s">
        <v>157</v>
      </c>
      <c r="F215" s="160">
        <v>1</v>
      </c>
      <c r="G215" s="196">
        <v>10.83</v>
      </c>
      <c r="H215" s="196">
        <f>TRUNC(G215 * (1 + 29.07 / 100), 2)</f>
        <v>13.97</v>
      </c>
      <c r="I215" s="196">
        <f>TRUNC(F215 * H215, 2)</f>
        <v>13.97</v>
      </c>
    </row>
    <row r="216" spans="1:9" ht="26.45" customHeight="1" x14ac:dyDescent="0.25">
      <c r="A216" s="157" t="s">
        <v>1498</v>
      </c>
      <c r="B216" s="158" t="s">
        <v>1481</v>
      </c>
      <c r="C216" s="157" t="s">
        <v>161</v>
      </c>
      <c r="D216" s="157" t="s">
        <v>338</v>
      </c>
      <c r="E216" s="159" t="s">
        <v>100</v>
      </c>
      <c r="F216" s="160">
        <v>633</v>
      </c>
      <c r="G216" s="196">
        <v>2.59</v>
      </c>
      <c r="H216" s="196">
        <f>TRUNC(G216 * (1 + 29.07 / 100), 2)</f>
        <v>3.34</v>
      </c>
      <c r="I216" s="196">
        <f>TRUNC(F216 * H216, 2)</f>
        <v>2114.2199999999998</v>
      </c>
    </row>
    <row r="217" spans="1:9" ht="26.45" customHeight="1" x14ac:dyDescent="0.25">
      <c r="A217" s="157" t="s">
        <v>1499</v>
      </c>
      <c r="B217" s="158" t="s">
        <v>1484</v>
      </c>
      <c r="C217" s="157" t="s">
        <v>161</v>
      </c>
      <c r="D217" s="157" t="s">
        <v>339</v>
      </c>
      <c r="E217" s="159" t="s">
        <v>100</v>
      </c>
      <c r="F217" s="160">
        <v>190</v>
      </c>
      <c r="G217" s="196">
        <v>9.0500000000000007</v>
      </c>
      <c r="H217" s="196">
        <f>TRUNC(G217 * (1 + 29.07 / 100), 2)</f>
        <v>11.68</v>
      </c>
      <c r="I217" s="196">
        <f>TRUNC(F217 * H217, 2)</f>
        <v>2219.1999999999998</v>
      </c>
    </row>
    <row r="218" spans="1:9" ht="79.150000000000006" customHeight="1" x14ac:dyDescent="0.25">
      <c r="A218" s="157" t="s">
        <v>1500</v>
      </c>
      <c r="B218" s="158" t="s">
        <v>328</v>
      </c>
      <c r="C218" s="157" t="s">
        <v>152</v>
      </c>
      <c r="D218" s="157" t="s">
        <v>329</v>
      </c>
      <c r="E218" s="159" t="s">
        <v>157</v>
      </c>
      <c r="F218" s="160">
        <v>29</v>
      </c>
      <c r="G218" s="196">
        <v>14.71</v>
      </c>
      <c r="H218" s="196">
        <f>TRUNC(G218 * (1 + 29.07 / 100), 2)</f>
        <v>18.98</v>
      </c>
      <c r="I218" s="196">
        <f>TRUNC(F218 * H218, 2)</f>
        <v>550.41999999999996</v>
      </c>
    </row>
    <row r="219" spans="1:9" ht="89.25" x14ac:dyDescent="0.25">
      <c r="A219" s="157" t="s">
        <v>1501</v>
      </c>
      <c r="B219" s="158" t="s">
        <v>340</v>
      </c>
      <c r="C219" s="157" t="s">
        <v>152</v>
      </c>
      <c r="D219" s="157" t="s">
        <v>341</v>
      </c>
      <c r="E219" s="159" t="s">
        <v>157</v>
      </c>
      <c r="F219" s="160">
        <v>20</v>
      </c>
      <c r="G219" s="196">
        <v>80.17</v>
      </c>
      <c r="H219" s="196">
        <f>TRUNC(G219 * (1 + 29.07 / 100), 2)</f>
        <v>103.47</v>
      </c>
      <c r="I219" s="196">
        <f>TRUNC(F219 * H219, 2)</f>
        <v>2069.4</v>
      </c>
    </row>
    <row r="220" spans="1:9" x14ac:dyDescent="0.25">
      <c r="A220" s="205" t="s">
        <v>1502</v>
      </c>
      <c r="B220" s="205"/>
      <c r="C220" s="205"/>
      <c r="D220" s="205" t="s">
        <v>346</v>
      </c>
      <c r="E220" s="205"/>
      <c r="F220" s="208"/>
      <c r="G220" s="205"/>
      <c r="H220" s="205"/>
      <c r="I220" s="207">
        <v>23484.87</v>
      </c>
    </row>
    <row r="221" spans="1:9" ht="26.45" customHeight="1" x14ac:dyDescent="0.25">
      <c r="A221" s="205" t="s">
        <v>1503</v>
      </c>
      <c r="B221" s="205"/>
      <c r="C221" s="205"/>
      <c r="D221" s="205" t="s">
        <v>317</v>
      </c>
      <c r="E221" s="205"/>
      <c r="F221" s="208"/>
      <c r="G221" s="205"/>
      <c r="H221" s="205"/>
      <c r="I221" s="207">
        <v>16702.04</v>
      </c>
    </row>
    <row r="222" spans="1:9" ht="26.45" customHeight="1" x14ac:dyDescent="0.25">
      <c r="A222" s="157" t="s">
        <v>1504</v>
      </c>
      <c r="B222" s="158" t="s">
        <v>326</v>
      </c>
      <c r="C222" s="157" t="s">
        <v>152</v>
      </c>
      <c r="D222" s="157" t="s">
        <v>327</v>
      </c>
      <c r="E222" s="159" t="s">
        <v>100</v>
      </c>
      <c r="F222" s="160">
        <v>178</v>
      </c>
      <c r="G222" s="196">
        <v>25.34</v>
      </c>
      <c r="H222" s="196">
        <f t="shared" ref="H222:H228" si="16">TRUNC(G222 * (1 + 29.07 / 100), 2)</f>
        <v>32.700000000000003</v>
      </c>
      <c r="I222" s="196">
        <f t="shared" ref="I222:I228" si="17">TRUNC(F222 * H222, 2)</f>
        <v>5820.6</v>
      </c>
    </row>
    <row r="223" spans="1:9" ht="26.45" customHeight="1" x14ac:dyDescent="0.25">
      <c r="A223" s="157" t="s">
        <v>1505</v>
      </c>
      <c r="B223" s="158" t="s">
        <v>324</v>
      </c>
      <c r="C223" s="157" t="s">
        <v>152</v>
      </c>
      <c r="D223" s="157" t="s">
        <v>325</v>
      </c>
      <c r="E223" s="159" t="s">
        <v>157</v>
      </c>
      <c r="F223" s="160">
        <v>2</v>
      </c>
      <c r="G223" s="196">
        <v>159.07</v>
      </c>
      <c r="H223" s="196">
        <f t="shared" si="16"/>
        <v>205.31</v>
      </c>
      <c r="I223" s="196">
        <f t="shared" si="17"/>
        <v>410.62</v>
      </c>
    </row>
    <row r="224" spans="1:9" ht="26.45" customHeight="1" x14ac:dyDescent="0.25">
      <c r="A224" s="157" t="s">
        <v>1506</v>
      </c>
      <c r="B224" s="158" t="s">
        <v>322</v>
      </c>
      <c r="C224" s="157" t="s">
        <v>152</v>
      </c>
      <c r="D224" s="157" t="s">
        <v>323</v>
      </c>
      <c r="E224" s="159" t="s">
        <v>157</v>
      </c>
      <c r="F224" s="160">
        <v>2</v>
      </c>
      <c r="G224" s="196">
        <v>207.15</v>
      </c>
      <c r="H224" s="196">
        <f t="shared" si="16"/>
        <v>267.36</v>
      </c>
      <c r="I224" s="196">
        <f t="shared" si="17"/>
        <v>534.72</v>
      </c>
    </row>
    <row r="225" spans="1:9" ht="39.6" customHeight="1" x14ac:dyDescent="0.25">
      <c r="A225" s="157" t="s">
        <v>1507</v>
      </c>
      <c r="B225" s="158" t="s">
        <v>320</v>
      </c>
      <c r="C225" s="157" t="s">
        <v>152</v>
      </c>
      <c r="D225" s="157" t="s">
        <v>321</v>
      </c>
      <c r="E225" s="159" t="s">
        <v>157</v>
      </c>
      <c r="F225" s="160">
        <v>23</v>
      </c>
      <c r="G225" s="196">
        <v>240.62</v>
      </c>
      <c r="H225" s="196">
        <f t="shared" si="16"/>
        <v>310.56</v>
      </c>
      <c r="I225" s="196">
        <f t="shared" si="17"/>
        <v>7142.88</v>
      </c>
    </row>
    <row r="226" spans="1:9" ht="79.150000000000006" customHeight="1" x14ac:dyDescent="0.25">
      <c r="A226" s="157" t="s">
        <v>1508</v>
      </c>
      <c r="B226" s="158" t="s">
        <v>331</v>
      </c>
      <c r="C226" s="157" t="s">
        <v>152</v>
      </c>
      <c r="D226" s="157" t="s">
        <v>332</v>
      </c>
      <c r="E226" s="159" t="s">
        <v>100</v>
      </c>
      <c r="F226" s="160">
        <v>143</v>
      </c>
      <c r="G226" s="196">
        <v>10.79</v>
      </c>
      <c r="H226" s="196">
        <f t="shared" si="16"/>
        <v>13.92</v>
      </c>
      <c r="I226" s="196">
        <f t="shared" si="17"/>
        <v>1990.56</v>
      </c>
    </row>
    <row r="227" spans="1:9" ht="26.45" customHeight="1" x14ac:dyDescent="0.25">
      <c r="A227" s="157" t="s">
        <v>1509</v>
      </c>
      <c r="B227" s="158" t="s">
        <v>335</v>
      </c>
      <c r="C227" s="157" t="s">
        <v>152</v>
      </c>
      <c r="D227" s="157" t="s">
        <v>336</v>
      </c>
      <c r="E227" s="159" t="s">
        <v>157</v>
      </c>
      <c r="F227" s="160">
        <v>2</v>
      </c>
      <c r="G227" s="196">
        <v>127.13</v>
      </c>
      <c r="H227" s="196">
        <f t="shared" si="16"/>
        <v>164.08</v>
      </c>
      <c r="I227" s="196">
        <f t="shared" si="17"/>
        <v>328.16</v>
      </c>
    </row>
    <row r="228" spans="1:9" ht="25.5" x14ac:dyDescent="0.25">
      <c r="A228" s="157" t="s">
        <v>1510</v>
      </c>
      <c r="B228" s="158" t="s">
        <v>328</v>
      </c>
      <c r="C228" s="157" t="s">
        <v>152</v>
      </c>
      <c r="D228" s="157" t="s">
        <v>329</v>
      </c>
      <c r="E228" s="159" t="s">
        <v>157</v>
      </c>
      <c r="F228" s="160">
        <v>25</v>
      </c>
      <c r="G228" s="196">
        <v>14.71</v>
      </c>
      <c r="H228" s="196">
        <f t="shared" si="16"/>
        <v>18.98</v>
      </c>
      <c r="I228" s="196">
        <f t="shared" si="17"/>
        <v>474.5</v>
      </c>
    </row>
    <row r="229" spans="1:9" ht="26.45" customHeight="1" x14ac:dyDescent="0.25">
      <c r="A229" s="205" t="s">
        <v>1511</v>
      </c>
      <c r="B229" s="205"/>
      <c r="C229" s="205"/>
      <c r="D229" s="205" t="s">
        <v>337</v>
      </c>
      <c r="E229" s="205"/>
      <c r="F229" s="208"/>
      <c r="G229" s="205"/>
      <c r="H229" s="205"/>
      <c r="I229" s="207">
        <v>6782.83</v>
      </c>
    </row>
    <row r="230" spans="1:9" ht="26.45" customHeight="1" x14ac:dyDescent="0.25">
      <c r="A230" s="157" t="s">
        <v>1512</v>
      </c>
      <c r="B230" s="158" t="s">
        <v>1481</v>
      </c>
      <c r="C230" s="157" t="s">
        <v>161</v>
      </c>
      <c r="D230" s="157" t="s">
        <v>338</v>
      </c>
      <c r="E230" s="159" t="s">
        <v>100</v>
      </c>
      <c r="F230" s="160">
        <v>645</v>
      </c>
      <c r="G230" s="196">
        <v>2.59</v>
      </c>
      <c r="H230" s="196">
        <f>TRUNC(G230 * (1 + 29.07 / 100), 2)</f>
        <v>3.34</v>
      </c>
      <c r="I230" s="196">
        <f>TRUNC(F230 * H230, 2)</f>
        <v>2154.3000000000002</v>
      </c>
    </row>
    <row r="231" spans="1:9" ht="26.45" customHeight="1" x14ac:dyDescent="0.25">
      <c r="A231" s="157" t="s">
        <v>1513</v>
      </c>
      <c r="B231" s="158" t="s">
        <v>1484</v>
      </c>
      <c r="C231" s="157" t="s">
        <v>161</v>
      </c>
      <c r="D231" s="157" t="s">
        <v>339</v>
      </c>
      <c r="E231" s="159" t="s">
        <v>100</v>
      </c>
      <c r="F231" s="160">
        <v>195</v>
      </c>
      <c r="G231" s="196">
        <v>9.0500000000000007</v>
      </c>
      <c r="H231" s="196">
        <f>TRUNC(G231 * (1 + 29.07 / 100), 2)</f>
        <v>11.68</v>
      </c>
      <c r="I231" s="196">
        <f>TRUNC(F231 * H231, 2)</f>
        <v>2277.6</v>
      </c>
    </row>
    <row r="232" spans="1:9" ht="26.45" customHeight="1" x14ac:dyDescent="0.25">
      <c r="A232" s="157" t="s">
        <v>1514</v>
      </c>
      <c r="B232" s="158" t="s">
        <v>1476</v>
      </c>
      <c r="C232" s="157" t="s">
        <v>161</v>
      </c>
      <c r="D232" s="157" t="s">
        <v>330</v>
      </c>
      <c r="E232" s="159" t="s">
        <v>157</v>
      </c>
      <c r="F232" s="160">
        <v>1</v>
      </c>
      <c r="G232" s="196">
        <v>10.83</v>
      </c>
      <c r="H232" s="196">
        <f>TRUNC(G232 * (1 + 29.07 / 100), 2)</f>
        <v>13.97</v>
      </c>
      <c r="I232" s="196">
        <f>TRUNC(F232 * H232, 2)</f>
        <v>13.97</v>
      </c>
    </row>
    <row r="233" spans="1:9" ht="79.150000000000006" customHeight="1" x14ac:dyDescent="0.25">
      <c r="A233" s="157" t="s">
        <v>1515</v>
      </c>
      <c r="B233" s="158" t="s">
        <v>328</v>
      </c>
      <c r="C233" s="157" t="s">
        <v>152</v>
      </c>
      <c r="D233" s="157" t="s">
        <v>329</v>
      </c>
      <c r="E233" s="159" t="s">
        <v>157</v>
      </c>
      <c r="F233" s="160">
        <v>25</v>
      </c>
      <c r="G233" s="196">
        <v>14.71</v>
      </c>
      <c r="H233" s="196">
        <f>TRUNC(G233 * (1 + 29.07 / 100), 2)</f>
        <v>18.98</v>
      </c>
      <c r="I233" s="196">
        <f>TRUNC(F233 * H233, 2)</f>
        <v>474.5</v>
      </c>
    </row>
    <row r="234" spans="1:9" ht="89.25" x14ac:dyDescent="0.25">
      <c r="A234" s="157" t="s">
        <v>1516</v>
      </c>
      <c r="B234" s="158" t="s">
        <v>340</v>
      </c>
      <c r="C234" s="157" t="s">
        <v>152</v>
      </c>
      <c r="D234" s="157" t="s">
        <v>341</v>
      </c>
      <c r="E234" s="159" t="s">
        <v>157</v>
      </c>
      <c r="F234" s="160">
        <v>18</v>
      </c>
      <c r="G234" s="196">
        <v>80.17</v>
      </c>
      <c r="H234" s="196">
        <f>TRUNC(G234 * (1 + 29.07 / 100), 2)</f>
        <v>103.47</v>
      </c>
      <c r="I234" s="196">
        <f>TRUNC(F234 * H234, 2)</f>
        <v>1862.46</v>
      </c>
    </row>
    <row r="235" spans="1:9" ht="26.45" customHeight="1" x14ac:dyDescent="0.25">
      <c r="A235" s="205" t="s">
        <v>1517</v>
      </c>
      <c r="B235" s="205"/>
      <c r="C235" s="205"/>
      <c r="D235" s="205" t="s">
        <v>347</v>
      </c>
      <c r="E235" s="205"/>
      <c r="F235" s="208"/>
      <c r="G235" s="205"/>
      <c r="H235" s="205"/>
      <c r="I235" s="207">
        <v>538.54</v>
      </c>
    </row>
    <row r="236" spans="1:9" ht="26.45" customHeight="1" x14ac:dyDescent="0.25">
      <c r="A236" s="157" t="s">
        <v>1518</v>
      </c>
      <c r="B236" s="158" t="s">
        <v>1519</v>
      </c>
      <c r="C236" s="157" t="s">
        <v>161</v>
      </c>
      <c r="D236" s="157" t="s">
        <v>348</v>
      </c>
      <c r="E236" s="159" t="s">
        <v>100</v>
      </c>
      <c r="F236" s="160">
        <v>10</v>
      </c>
      <c r="G236" s="196">
        <v>15.12</v>
      </c>
      <c r="H236" s="196">
        <f>TRUNC(G236 * (1 + 29.07 / 100), 2)</f>
        <v>19.510000000000002</v>
      </c>
      <c r="I236" s="196">
        <f>TRUNC(F236 * H236, 2)</f>
        <v>195.1</v>
      </c>
    </row>
    <row r="237" spans="1:9" ht="25.5" x14ac:dyDescent="0.25">
      <c r="A237" s="157" t="s">
        <v>744</v>
      </c>
      <c r="B237" s="158" t="s">
        <v>349</v>
      </c>
      <c r="C237" s="157" t="s">
        <v>152</v>
      </c>
      <c r="D237" s="157" t="s">
        <v>350</v>
      </c>
      <c r="E237" s="159" t="s">
        <v>157</v>
      </c>
      <c r="F237" s="160">
        <v>3</v>
      </c>
      <c r="G237" s="196">
        <v>88.7</v>
      </c>
      <c r="H237" s="196">
        <f>TRUNC(G237 * (1 + 29.07 / 100), 2)</f>
        <v>114.48</v>
      </c>
      <c r="I237" s="196">
        <f>TRUNC(F237 * H237, 2)</f>
        <v>343.44</v>
      </c>
    </row>
    <row r="238" spans="1:9" x14ac:dyDescent="0.25">
      <c r="A238" s="205" t="s">
        <v>1520</v>
      </c>
      <c r="B238" s="205"/>
      <c r="C238" s="205"/>
      <c r="D238" s="205" t="s">
        <v>351</v>
      </c>
      <c r="E238" s="205"/>
      <c r="F238" s="208"/>
      <c r="G238" s="205"/>
      <c r="H238" s="205"/>
      <c r="I238" s="207">
        <v>17077.23</v>
      </c>
    </row>
    <row r="239" spans="1:9" ht="26.45" customHeight="1" x14ac:dyDescent="0.25">
      <c r="A239" s="205" t="s">
        <v>1521</v>
      </c>
      <c r="B239" s="205"/>
      <c r="C239" s="205"/>
      <c r="D239" s="205" t="s">
        <v>352</v>
      </c>
      <c r="E239" s="205"/>
      <c r="F239" s="208"/>
      <c r="G239" s="205"/>
      <c r="H239" s="205"/>
      <c r="I239" s="207">
        <v>5257.65</v>
      </c>
    </row>
    <row r="240" spans="1:9" ht="26.45" customHeight="1" x14ac:dyDescent="0.25">
      <c r="A240" s="157" t="s">
        <v>1522</v>
      </c>
      <c r="B240" s="158" t="s">
        <v>1523</v>
      </c>
      <c r="C240" s="157" t="s">
        <v>161</v>
      </c>
      <c r="D240" s="157" t="s">
        <v>353</v>
      </c>
      <c r="E240" s="159" t="s">
        <v>100</v>
      </c>
      <c r="F240" s="160">
        <v>150</v>
      </c>
      <c r="G240" s="196">
        <v>10.039999999999999</v>
      </c>
      <c r="H240" s="196">
        <f t="shared" ref="H240:H250" si="18">TRUNC(G240 * (1 + 29.07 / 100), 2)</f>
        <v>12.95</v>
      </c>
      <c r="I240" s="196">
        <f t="shared" ref="I240:I250" si="19">TRUNC(F240 * H240, 2)</f>
        <v>1942.5</v>
      </c>
    </row>
    <row r="241" spans="1:9" ht="39.6" customHeight="1" x14ac:dyDescent="0.25">
      <c r="A241" s="157" t="s">
        <v>745</v>
      </c>
      <c r="B241" s="158" t="s">
        <v>354</v>
      </c>
      <c r="C241" s="157" t="s">
        <v>152</v>
      </c>
      <c r="D241" s="157" t="s">
        <v>355</v>
      </c>
      <c r="E241" s="159" t="s">
        <v>100</v>
      </c>
      <c r="F241" s="160">
        <v>11</v>
      </c>
      <c r="G241" s="196">
        <v>14.13</v>
      </c>
      <c r="H241" s="196">
        <f t="shared" si="18"/>
        <v>18.23</v>
      </c>
      <c r="I241" s="196">
        <f t="shared" si="19"/>
        <v>200.53</v>
      </c>
    </row>
    <row r="242" spans="1:9" ht="26.45" customHeight="1" x14ac:dyDescent="0.25">
      <c r="A242" s="157" t="s">
        <v>746</v>
      </c>
      <c r="B242" s="158" t="s">
        <v>356</v>
      </c>
      <c r="C242" s="157" t="s">
        <v>152</v>
      </c>
      <c r="D242" s="157" t="s">
        <v>357</v>
      </c>
      <c r="E242" s="159" t="s">
        <v>157</v>
      </c>
      <c r="F242" s="160">
        <v>1</v>
      </c>
      <c r="G242" s="196">
        <v>28.26</v>
      </c>
      <c r="H242" s="196">
        <f t="shared" si="18"/>
        <v>36.47</v>
      </c>
      <c r="I242" s="196">
        <f t="shared" si="19"/>
        <v>36.47</v>
      </c>
    </row>
    <row r="243" spans="1:9" ht="39.6" customHeight="1" x14ac:dyDescent="0.25">
      <c r="A243" s="157" t="s">
        <v>747</v>
      </c>
      <c r="B243" s="158" t="s">
        <v>358</v>
      </c>
      <c r="C243" s="157" t="s">
        <v>152</v>
      </c>
      <c r="D243" s="157" t="s">
        <v>359</v>
      </c>
      <c r="E243" s="159" t="s">
        <v>157</v>
      </c>
      <c r="F243" s="160">
        <v>4</v>
      </c>
      <c r="G243" s="196">
        <v>13.65</v>
      </c>
      <c r="H243" s="196">
        <f t="shared" si="18"/>
        <v>17.61</v>
      </c>
      <c r="I243" s="196">
        <f t="shared" si="19"/>
        <v>70.44</v>
      </c>
    </row>
    <row r="244" spans="1:9" ht="26.45" customHeight="1" x14ac:dyDescent="0.25">
      <c r="A244" s="157" t="s">
        <v>748</v>
      </c>
      <c r="B244" s="158" t="s">
        <v>360</v>
      </c>
      <c r="C244" s="157" t="s">
        <v>152</v>
      </c>
      <c r="D244" s="157" t="s">
        <v>361</v>
      </c>
      <c r="E244" s="159" t="s">
        <v>100</v>
      </c>
      <c r="F244" s="160">
        <v>22</v>
      </c>
      <c r="G244" s="196">
        <v>10.26</v>
      </c>
      <c r="H244" s="196">
        <f t="shared" si="18"/>
        <v>13.24</v>
      </c>
      <c r="I244" s="196">
        <f t="shared" si="19"/>
        <v>291.27999999999997</v>
      </c>
    </row>
    <row r="245" spans="1:9" ht="25.5" x14ac:dyDescent="0.25">
      <c r="A245" s="157" t="s">
        <v>1524</v>
      </c>
      <c r="B245" s="158" t="s">
        <v>362</v>
      </c>
      <c r="C245" s="157" t="s">
        <v>161</v>
      </c>
      <c r="D245" s="157" t="s">
        <v>363</v>
      </c>
      <c r="E245" s="159" t="s">
        <v>166</v>
      </c>
      <c r="F245" s="160">
        <v>2</v>
      </c>
      <c r="G245" s="196">
        <v>64.56</v>
      </c>
      <c r="H245" s="196">
        <f t="shared" si="18"/>
        <v>83.32</v>
      </c>
      <c r="I245" s="196">
        <f t="shared" si="19"/>
        <v>166.64</v>
      </c>
    </row>
    <row r="246" spans="1:9" ht="26.45" customHeight="1" x14ac:dyDescent="0.25">
      <c r="A246" s="157" t="s">
        <v>1525</v>
      </c>
      <c r="B246" s="158" t="s">
        <v>1301</v>
      </c>
      <c r="C246" s="157" t="s">
        <v>161</v>
      </c>
      <c r="D246" s="157" t="s">
        <v>176</v>
      </c>
      <c r="E246" s="159" t="s">
        <v>166</v>
      </c>
      <c r="F246" s="160">
        <v>2</v>
      </c>
      <c r="G246" s="196">
        <v>24.46</v>
      </c>
      <c r="H246" s="196">
        <f t="shared" si="18"/>
        <v>31.57</v>
      </c>
      <c r="I246" s="196">
        <f t="shared" si="19"/>
        <v>63.14</v>
      </c>
    </row>
    <row r="247" spans="1:9" ht="26.45" customHeight="1" x14ac:dyDescent="0.25">
      <c r="A247" s="157" t="s">
        <v>749</v>
      </c>
      <c r="B247" s="158" t="s">
        <v>364</v>
      </c>
      <c r="C247" s="157" t="s">
        <v>152</v>
      </c>
      <c r="D247" s="157" t="s">
        <v>365</v>
      </c>
      <c r="E247" s="159" t="s">
        <v>100</v>
      </c>
      <c r="F247" s="160">
        <v>4</v>
      </c>
      <c r="G247" s="196">
        <v>39.21</v>
      </c>
      <c r="H247" s="196">
        <f t="shared" si="18"/>
        <v>50.6</v>
      </c>
      <c r="I247" s="196">
        <f t="shared" si="19"/>
        <v>202.4</v>
      </c>
    </row>
    <row r="248" spans="1:9" ht="39.6" customHeight="1" x14ac:dyDescent="0.25">
      <c r="A248" s="157" t="s">
        <v>750</v>
      </c>
      <c r="B248" s="158" t="s">
        <v>366</v>
      </c>
      <c r="C248" s="157" t="s">
        <v>152</v>
      </c>
      <c r="D248" s="157" t="s">
        <v>367</v>
      </c>
      <c r="E248" s="159" t="s">
        <v>100</v>
      </c>
      <c r="F248" s="160">
        <v>2.5</v>
      </c>
      <c r="G248" s="196">
        <v>30.05</v>
      </c>
      <c r="H248" s="196">
        <f t="shared" si="18"/>
        <v>38.78</v>
      </c>
      <c r="I248" s="196">
        <f t="shared" si="19"/>
        <v>96.95</v>
      </c>
    </row>
    <row r="249" spans="1:9" ht="52.9" customHeight="1" x14ac:dyDescent="0.25">
      <c r="A249" s="157" t="s">
        <v>1526</v>
      </c>
      <c r="B249" s="158" t="s">
        <v>368</v>
      </c>
      <c r="C249" s="157" t="s">
        <v>161</v>
      </c>
      <c r="D249" s="157" t="s">
        <v>369</v>
      </c>
      <c r="E249" s="159" t="s">
        <v>157</v>
      </c>
      <c r="F249" s="160">
        <v>3</v>
      </c>
      <c r="G249" s="196">
        <v>138.16999999999999</v>
      </c>
      <c r="H249" s="196">
        <f t="shared" si="18"/>
        <v>178.33</v>
      </c>
      <c r="I249" s="196">
        <f t="shared" si="19"/>
        <v>534.99</v>
      </c>
    </row>
    <row r="250" spans="1:9" ht="51" x14ac:dyDescent="0.25">
      <c r="A250" s="157" t="s">
        <v>751</v>
      </c>
      <c r="B250" s="158" t="s">
        <v>370</v>
      </c>
      <c r="C250" s="157" t="s">
        <v>152</v>
      </c>
      <c r="D250" s="157" t="s">
        <v>371</v>
      </c>
      <c r="E250" s="159" t="s">
        <v>157</v>
      </c>
      <c r="F250" s="160">
        <v>1</v>
      </c>
      <c r="G250" s="196">
        <v>1280.17</v>
      </c>
      <c r="H250" s="196">
        <f t="shared" si="18"/>
        <v>1652.31</v>
      </c>
      <c r="I250" s="196">
        <f t="shared" si="19"/>
        <v>1652.31</v>
      </c>
    </row>
    <row r="251" spans="1:9" ht="26.45" customHeight="1" x14ac:dyDescent="0.25">
      <c r="A251" s="205" t="s">
        <v>1527</v>
      </c>
      <c r="B251" s="205"/>
      <c r="C251" s="205"/>
      <c r="D251" s="205" t="s">
        <v>372</v>
      </c>
      <c r="E251" s="205"/>
      <c r="F251" s="208"/>
      <c r="G251" s="205"/>
      <c r="H251" s="205"/>
      <c r="I251" s="207">
        <v>538.55999999999995</v>
      </c>
    </row>
    <row r="252" spans="1:9" ht="26.45" customHeight="1" x14ac:dyDescent="0.25">
      <c r="A252" s="157" t="s">
        <v>1528</v>
      </c>
      <c r="B252" s="158" t="s">
        <v>1529</v>
      </c>
      <c r="C252" s="157" t="s">
        <v>161</v>
      </c>
      <c r="D252" s="157" t="s">
        <v>373</v>
      </c>
      <c r="E252" s="159" t="s">
        <v>157</v>
      </c>
      <c r="F252" s="160">
        <v>1</v>
      </c>
      <c r="G252" s="196">
        <v>24.65</v>
      </c>
      <c r="H252" s="196">
        <f t="shared" ref="H252:H259" si="20">TRUNC(G252 * (1 + 29.07 / 100), 2)</f>
        <v>31.81</v>
      </c>
      <c r="I252" s="196">
        <f t="shared" ref="I252:I259" si="21">TRUNC(F252 * H252, 2)</f>
        <v>31.81</v>
      </c>
    </row>
    <row r="253" spans="1:9" ht="26.45" customHeight="1" x14ac:dyDescent="0.25">
      <c r="A253" s="157" t="s">
        <v>1530</v>
      </c>
      <c r="B253" s="158" t="s">
        <v>374</v>
      </c>
      <c r="C253" s="157" t="s">
        <v>161</v>
      </c>
      <c r="D253" s="157" t="s">
        <v>375</v>
      </c>
      <c r="E253" s="159" t="s">
        <v>157</v>
      </c>
      <c r="F253" s="160">
        <v>1</v>
      </c>
      <c r="G253" s="196">
        <v>25.43</v>
      </c>
      <c r="H253" s="196">
        <f t="shared" si="20"/>
        <v>32.82</v>
      </c>
      <c r="I253" s="196">
        <f t="shared" si="21"/>
        <v>32.82</v>
      </c>
    </row>
    <row r="254" spans="1:9" ht="26.45" customHeight="1" x14ac:dyDescent="0.25">
      <c r="A254" s="157" t="s">
        <v>1531</v>
      </c>
      <c r="B254" s="158" t="s">
        <v>376</v>
      </c>
      <c r="C254" s="157" t="s">
        <v>161</v>
      </c>
      <c r="D254" s="157" t="s">
        <v>377</v>
      </c>
      <c r="E254" s="159" t="s">
        <v>157</v>
      </c>
      <c r="F254" s="160">
        <v>1</v>
      </c>
      <c r="G254" s="196">
        <v>21.04</v>
      </c>
      <c r="H254" s="196">
        <f t="shared" si="20"/>
        <v>27.15</v>
      </c>
      <c r="I254" s="196">
        <f t="shared" si="21"/>
        <v>27.15</v>
      </c>
    </row>
    <row r="255" spans="1:9" ht="39.6" customHeight="1" x14ac:dyDescent="0.25">
      <c r="A255" s="157" t="s">
        <v>1532</v>
      </c>
      <c r="B255" s="158" t="s">
        <v>378</v>
      </c>
      <c r="C255" s="157" t="s">
        <v>152</v>
      </c>
      <c r="D255" s="157" t="s">
        <v>379</v>
      </c>
      <c r="E255" s="159" t="s">
        <v>157</v>
      </c>
      <c r="F255" s="160">
        <v>1</v>
      </c>
      <c r="G255" s="196">
        <v>10.35</v>
      </c>
      <c r="H255" s="196">
        <f t="shared" si="20"/>
        <v>13.35</v>
      </c>
      <c r="I255" s="196">
        <f t="shared" si="21"/>
        <v>13.35</v>
      </c>
    </row>
    <row r="256" spans="1:9" ht="26.45" customHeight="1" x14ac:dyDescent="0.25">
      <c r="A256" s="157" t="s">
        <v>752</v>
      </c>
      <c r="B256" s="158" t="s">
        <v>380</v>
      </c>
      <c r="C256" s="157" t="s">
        <v>152</v>
      </c>
      <c r="D256" s="157" t="s">
        <v>381</v>
      </c>
      <c r="E256" s="159" t="s">
        <v>157</v>
      </c>
      <c r="F256" s="160">
        <v>1</v>
      </c>
      <c r="G256" s="196">
        <v>105.97</v>
      </c>
      <c r="H256" s="196">
        <f t="shared" si="20"/>
        <v>136.77000000000001</v>
      </c>
      <c r="I256" s="196">
        <f t="shared" si="21"/>
        <v>136.77000000000001</v>
      </c>
    </row>
    <row r="257" spans="1:9" ht="39.6" customHeight="1" x14ac:dyDescent="0.25">
      <c r="A257" s="157" t="s">
        <v>753</v>
      </c>
      <c r="B257" s="158" t="s">
        <v>333</v>
      </c>
      <c r="C257" s="157" t="s">
        <v>161</v>
      </c>
      <c r="D257" s="157" t="s">
        <v>334</v>
      </c>
      <c r="E257" s="159" t="s">
        <v>100</v>
      </c>
      <c r="F257" s="160">
        <v>16</v>
      </c>
      <c r="G257" s="196">
        <v>3.8</v>
      </c>
      <c r="H257" s="196">
        <f t="shared" si="20"/>
        <v>4.9000000000000004</v>
      </c>
      <c r="I257" s="196">
        <f t="shared" si="21"/>
        <v>78.400000000000006</v>
      </c>
    </row>
    <row r="258" spans="1:9" ht="26.45" customHeight="1" x14ac:dyDescent="0.25">
      <c r="A258" s="157" t="s">
        <v>1533</v>
      </c>
      <c r="B258" s="158" t="s">
        <v>382</v>
      </c>
      <c r="C258" s="157" t="s">
        <v>152</v>
      </c>
      <c r="D258" s="157" t="s">
        <v>383</v>
      </c>
      <c r="E258" s="159" t="s">
        <v>157</v>
      </c>
      <c r="F258" s="160">
        <v>1</v>
      </c>
      <c r="G258" s="196">
        <v>19.329999999999998</v>
      </c>
      <c r="H258" s="196">
        <f t="shared" si="20"/>
        <v>24.94</v>
      </c>
      <c r="I258" s="196">
        <f t="shared" si="21"/>
        <v>24.94</v>
      </c>
    </row>
    <row r="259" spans="1:9" ht="25.5" x14ac:dyDescent="0.25">
      <c r="A259" s="157" t="s">
        <v>754</v>
      </c>
      <c r="B259" s="158" t="s">
        <v>1534</v>
      </c>
      <c r="C259" s="157" t="s">
        <v>152</v>
      </c>
      <c r="D259" s="157" t="s">
        <v>1535</v>
      </c>
      <c r="E259" s="159" t="s">
        <v>100</v>
      </c>
      <c r="F259" s="160">
        <v>6</v>
      </c>
      <c r="G259" s="196">
        <v>24.97</v>
      </c>
      <c r="H259" s="196">
        <f t="shared" si="20"/>
        <v>32.22</v>
      </c>
      <c r="I259" s="196">
        <f t="shared" si="21"/>
        <v>193.32</v>
      </c>
    </row>
    <row r="260" spans="1:9" ht="92.45" customHeight="1" x14ac:dyDescent="0.25">
      <c r="A260" s="205" t="s">
        <v>1536</v>
      </c>
      <c r="B260" s="205"/>
      <c r="C260" s="205"/>
      <c r="D260" s="205" t="s">
        <v>384</v>
      </c>
      <c r="E260" s="205"/>
      <c r="F260" s="208"/>
      <c r="G260" s="205"/>
      <c r="H260" s="205"/>
      <c r="I260" s="207">
        <v>7991.52</v>
      </c>
    </row>
    <row r="261" spans="1:9" ht="132" customHeight="1" x14ac:dyDescent="0.25">
      <c r="A261" s="157" t="s">
        <v>755</v>
      </c>
      <c r="B261" s="158" t="s">
        <v>385</v>
      </c>
      <c r="C261" s="157" t="s">
        <v>152</v>
      </c>
      <c r="D261" s="157" t="s">
        <v>386</v>
      </c>
      <c r="E261" s="159" t="s">
        <v>157</v>
      </c>
      <c r="F261" s="160">
        <v>1</v>
      </c>
      <c r="G261" s="196">
        <v>1328.65</v>
      </c>
      <c r="H261" s="196">
        <f>TRUNC(G261 * (1 + 29.07 / 100), 2)</f>
        <v>1714.88</v>
      </c>
      <c r="I261" s="196">
        <f>TRUNC(F261 * H261, 2)</f>
        <v>1714.88</v>
      </c>
    </row>
    <row r="262" spans="1:9" ht="132" customHeight="1" x14ac:dyDescent="0.25">
      <c r="A262" s="157" t="s">
        <v>756</v>
      </c>
      <c r="B262" s="158" t="s">
        <v>387</v>
      </c>
      <c r="C262" s="157" t="s">
        <v>152</v>
      </c>
      <c r="D262" s="157" t="s">
        <v>388</v>
      </c>
      <c r="E262" s="159" t="s">
        <v>157</v>
      </c>
      <c r="F262" s="160">
        <v>1</v>
      </c>
      <c r="G262" s="196">
        <v>2431.4899999999998</v>
      </c>
      <c r="H262" s="196">
        <f>TRUNC(G262 * (1 + 29.07 / 100), 2)</f>
        <v>3138.32</v>
      </c>
      <c r="I262" s="196">
        <f>TRUNC(F262 * H262, 2)</f>
        <v>3138.32</v>
      </c>
    </row>
    <row r="263" spans="1:9" ht="127.5" x14ac:dyDescent="0.25">
      <c r="A263" s="157" t="s">
        <v>757</v>
      </c>
      <c r="B263" s="158" t="s">
        <v>389</v>
      </c>
      <c r="C263" s="157" t="s">
        <v>152</v>
      </c>
      <c r="D263" s="157" t="s">
        <v>390</v>
      </c>
      <c r="E263" s="159" t="s">
        <v>157</v>
      </c>
      <c r="F263" s="160">
        <v>1</v>
      </c>
      <c r="G263" s="196">
        <v>2431.4899999999998</v>
      </c>
      <c r="H263" s="196">
        <f>TRUNC(G263 * (1 + 29.07 / 100), 2)</f>
        <v>3138.32</v>
      </c>
      <c r="I263" s="196">
        <f>TRUNC(F263 * H263, 2)</f>
        <v>3138.32</v>
      </c>
    </row>
    <row r="264" spans="1:9" ht="52.9" customHeight="1" x14ac:dyDescent="0.25">
      <c r="A264" s="205" t="s">
        <v>1537</v>
      </c>
      <c r="B264" s="205"/>
      <c r="C264" s="205"/>
      <c r="D264" s="205" t="s">
        <v>391</v>
      </c>
      <c r="E264" s="205"/>
      <c r="F264" s="208"/>
      <c r="G264" s="205"/>
      <c r="H264" s="205"/>
      <c r="I264" s="207">
        <v>2145.27</v>
      </c>
    </row>
    <row r="265" spans="1:9" ht="26.45" customHeight="1" x14ac:dyDescent="0.25">
      <c r="A265" s="157" t="s">
        <v>758</v>
      </c>
      <c r="B265" s="158" t="s">
        <v>392</v>
      </c>
      <c r="C265" s="157" t="s">
        <v>152</v>
      </c>
      <c r="D265" s="157" t="s">
        <v>393</v>
      </c>
      <c r="E265" s="159" t="s">
        <v>157</v>
      </c>
      <c r="F265" s="160">
        <v>3</v>
      </c>
      <c r="G265" s="196">
        <v>264.24</v>
      </c>
      <c r="H265" s="196">
        <f t="shared" ref="H265:H273" si="22">TRUNC(G265 * (1 + 29.07 / 100), 2)</f>
        <v>341.05</v>
      </c>
      <c r="I265" s="196">
        <f t="shared" ref="I265:I273" si="23">TRUNC(F265 * H265, 2)</f>
        <v>1023.15</v>
      </c>
    </row>
    <row r="266" spans="1:9" ht="26.45" customHeight="1" x14ac:dyDescent="0.25">
      <c r="A266" s="157" t="s">
        <v>1538</v>
      </c>
      <c r="B266" s="158" t="s">
        <v>1539</v>
      </c>
      <c r="C266" s="157" t="s">
        <v>161</v>
      </c>
      <c r="D266" s="157" t="s">
        <v>394</v>
      </c>
      <c r="E266" s="159" t="s">
        <v>100</v>
      </c>
      <c r="F266" s="160">
        <v>7</v>
      </c>
      <c r="G266" s="196">
        <v>57.53</v>
      </c>
      <c r="H266" s="196">
        <f t="shared" si="22"/>
        <v>74.25</v>
      </c>
      <c r="I266" s="196">
        <f t="shared" si="23"/>
        <v>519.75</v>
      </c>
    </row>
    <row r="267" spans="1:9" ht="25.5" x14ac:dyDescent="0.25">
      <c r="A267" s="157" t="s">
        <v>1540</v>
      </c>
      <c r="B267" s="158" t="s">
        <v>362</v>
      </c>
      <c r="C267" s="157" t="s">
        <v>161</v>
      </c>
      <c r="D267" s="157" t="s">
        <v>363</v>
      </c>
      <c r="E267" s="159" t="s">
        <v>166</v>
      </c>
      <c r="F267" s="160">
        <v>1.05</v>
      </c>
      <c r="G267" s="196">
        <v>64.56</v>
      </c>
      <c r="H267" s="196">
        <f t="shared" si="22"/>
        <v>83.32</v>
      </c>
      <c r="I267" s="196">
        <f t="shared" si="23"/>
        <v>87.48</v>
      </c>
    </row>
    <row r="268" spans="1:9" ht="26.45" customHeight="1" x14ac:dyDescent="0.25">
      <c r="A268" s="157" t="s">
        <v>1541</v>
      </c>
      <c r="B268" s="158" t="s">
        <v>1301</v>
      </c>
      <c r="C268" s="157" t="s">
        <v>161</v>
      </c>
      <c r="D268" s="157" t="s">
        <v>176</v>
      </c>
      <c r="E268" s="159" t="s">
        <v>166</v>
      </c>
      <c r="F268" s="160">
        <v>1.05</v>
      </c>
      <c r="G268" s="196">
        <v>24.46</v>
      </c>
      <c r="H268" s="196">
        <f t="shared" si="22"/>
        <v>31.57</v>
      </c>
      <c r="I268" s="196">
        <f t="shared" si="23"/>
        <v>33.14</v>
      </c>
    </row>
    <row r="269" spans="1:9" ht="26.45" customHeight="1" x14ac:dyDescent="0.25">
      <c r="A269" s="157" t="s">
        <v>1542</v>
      </c>
      <c r="B269" s="158" t="s">
        <v>395</v>
      </c>
      <c r="C269" s="157" t="s">
        <v>161</v>
      </c>
      <c r="D269" s="157" t="s">
        <v>396</v>
      </c>
      <c r="E269" s="159" t="s">
        <v>100</v>
      </c>
      <c r="F269" s="160">
        <v>7</v>
      </c>
      <c r="G269" s="196">
        <v>5.08</v>
      </c>
      <c r="H269" s="196">
        <f t="shared" si="22"/>
        <v>6.55</v>
      </c>
      <c r="I269" s="196">
        <f t="shared" si="23"/>
        <v>45.85</v>
      </c>
    </row>
    <row r="270" spans="1:9" ht="26.45" customHeight="1" x14ac:dyDescent="0.25">
      <c r="A270" s="157" t="s">
        <v>1543</v>
      </c>
      <c r="B270" s="158" t="s">
        <v>397</v>
      </c>
      <c r="C270" s="157" t="s">
        <v>161</v>
      </c>
      <c r="D270" s="157" t="s">
        <v>398</v>
      </c>
      <c r="E270" s="159" t="s">
        <v>100</v>
      </c>
      <c r="F270" s="160">
        <v>7</v>
      </c>
      <c r="G270" s="196">
        <v>10.34</v>
      </c>
      <c r="H270" s="196">
        <f t="shared" si="22"/>
        <v>13.34</v>
      </c>
      <c r="I270" s="196">
        <f t="shared" si="23"/>
        <v>93.38</v>
      </c>
    </row>
    <row r="271" spans="1:9" ht="26.45" customHeight="1" x14ac:dyDescent="0.25">
      <c r="A271" s="157" t="s">
        <v>759</v>
      </c>
      <c r="B271" s="158" t="s">
        <v>399</v>
      </c>
      <c r="C271" s="157" t="s">
        <v>152</v>
      </c>
      <c r="D271" s="157" t="s">
        <v>400</v>
      </c>
      <c r="E271" s="159" t="s">
        <v>100</v>
      </c>
      <c r="F271" s="160">
        <v>4</v>
      </c>
      <c r="G271" s="196">
        <v>33.909999999999997</v>
      </c>
      <c r="H271" s="196">
        <f t="shared" si="22"/>
        <v>43.76</v>
      </c>
      <c r="I271" s="196">
        <f t="shared" si="23"/>
        <v>175.04</v>
      </c>
    </row>
    <row r="272" spans="1:9" ht="26.45" customHeight="1" x14ac:dyDescent="0.25">
      <c r="A272" s="157" t="s">
        <v>760</v>
      </c>
      <c r="B272" s="158" t="s">
        <v>401</v>
      </c>
      <c r="C272" s="157" t="s">
        <v>152</v>
      </c>
      <c r="D272" s="157" t="s">
        <v>402</v>
      </c>
      <c r="E272" s="159" t="s">
        <v>100</v>
      </c>
      <c r="F272" s="160">
        <v>2</v>
      </c>
      <c r="G272" s="196">
        <v>24.75</v>
      </c>
      <c r="H272" s="196">
        <f t="shared" si="22"/>
        <v>31.94</v>
      </c>
      <c r="I272" s="196">
        <f t="shared" si="23"/>
        <v>63.88</v>
      </c>
    </row>
    <row r="273" spans="1:11" ht="25.5" x14ac:dyDescent="0.25">
      <c r="A273" s="157" t="s">
        <v>1544</v>
      </c>
      <c r="B273" s="158" t="s">
        <v>1523</v>
      </c>
      <c r="C273" s="157" t="s">
        <v>161</v>
      </c>
      <c r="D273" s="157" t="s">
        <v>353</v>
      </c>
      <c r="E273" s="159" t="s">
        <v>100</v>
      </c>
      <c r="F273" s="160">
        <v>8</v>
      </c>
      <c r="G273" s="196">
        <v>10.039999999999999</v>
      </c>
      <c r="H273" s="196">
        <f t="shared" si="22"/>
        <v>12.95</v>
      </c>
      <c r="I273" s="196">
        <f t="shared" si="23"/>
        <v>103.6</v>
      </c>
    </row>
    <row r="274" spans="1:11" ht="26.45" customHeight="1" x14ac:dyDescent="0.25">
      <c r="A274" s="205" t="s">
        <v>1545</v>
      </c>
      <c r="B274" s="205"/>
      <c r="C274" s="205"/>
      <c r="D274" s="205" t="s">
        <v>403</v>
      </c>
      <c r="E274" s="205"/>
      <c r="F274" s="208"/>
      <c r="G274" s="205"/>
      <c r="H274" s="205"/>
      <c r="I274" s="207">
        <v>1144.23</v>
      </c>
    </row>
    <row r="275" spans="1:11" ht="26.45" customHeight="1" x14ac:dyDescent="0.25">
      <c r="A275" s="157" t="s">
        <v>1546</v>
      </c>
      <c r="B275" s="158" t="s">
        <v>1529</v>
      </c>
      <c r="C275" s="157" t="s">
        <v>161</v>
      </c>
      <c r="D275" s="157" t="s">
        <v>373</v>
      </c>
      <c r="E275" s="159" t="s">
        <v>157</v>
      </c>
      <c r="F275" s="160">
        <v>3</v>
      </c>
      <c r="G275" s="196">
        <v>24.65</v>
      </c>
      <c r="H275" s="196">
        <f t="shared" ref="H275:H280" si="24">TRUNC(G275 * (1 + 29.07 / 100), 2)</f>
        <v>31.81</v>
      </c>
      <c r="I275" s="196">
        <f t="shared" ref="I275:I280" si="25">TRUNC(F275 * H275, 2)</f>
        <v>95.43</v>
      </c>
    </row>
    <row r="276" spans="1:11" ht="26.45" customHeight="1" x14ac:dyDescent="0.25">
      <c r="A276" s="157" t="s">
        <v>1547</v>
      </c>
      <c r="B276" s="158" t="s">
        <v>1548</v>
      </c>
      <c r="C276" s="157" t="s">
        <v>161</v>
      </c>
      <c r="D276" s="157" t="s">
        <v>404</v>
      </c>
      <c r="E276" s="159" t="s">
        <v>100</v>
      </c>
      <c r="F276" s="160">
        <v>9</v>
      </c>
      <c r="G276" s="196">
        <v>3.19</v>
      </c>
      <c r="H276" s="196">
        <f t="shared" si="24"/>
        <v>4.1100000000000003</v>
      </c>
      <c r="I276" s="196">
        <f t="shared" si="25"/>
        <v>36.99</v>
      </c>
    </row>
    <row r="277" spans="1:11" ht="26.45" customHeight="1" x14ac:dyDescent="0.25">
      <c r="A277" s="157" t="s">
        <v>1549</v>
      </c>
      <c r="B277" s="158" t="s">
        <v>1550</v>
      </c>
      <c r="C277" s="157" t="s">
        <v>161</v>
      </c>
      <c r="D277" s="157" t="s">
        <v>405</v>
      </c>
      <c r="E277" s="159" t="s">
        <v>100</v>
      </c>
      <c r="F277" s="160">
        <v>27.5</v>
      </c>
      <c r="G277" s="196">
        <v>4.3099999999999996</v>
      </c>
      <c r="H277" s="196">
        <f t="shared" si="24"/>
        <v>5.56</v>
      </c>
      <c r="I277" s="196">
        <f t="shared" si="25"/>
        <v>152.9</v>
      </c>
    </row>
    <row r="278" spans="1:11" ht="26.45" customHeight="1" x14ac:dyDescent="0.25">
      <c r="A278" s="157" t="s">
        <v>1551</v>
      </c>
      <c r="B278" s="158" t="s">
        <v>1552</v>
      </c>
      <c r="C278" s="157" t="s">
        <v>161</v>
      </c>
      <c r="D278" s="157" t="s">
        <v>406</v>
      </c>
      <c r="E278" s="159" t="s">
        <v>100</v>
      </c>
      <c r="F278" s="160">
        <v>43.5</v>
      </c>
      <c r="G278" s="196">
        <v>6.4</v>
      </c>
      <c r="H278" s="196">
        <f t="shared" si="24"/>
        <v>8.26</v>
      </c>
      <c r="I278" s="196">
        <f t="shared" si="25"/>
        <v>359.31</v>
      </c>
    </row>
    <row r="279" spans="1:11" ht="26.45" customHeight="1" x14ac:dyDescent="0.25">
      <c r="A279" s="157" t="s">
        <v>1553</v>
      </c>
      <c r="B279" s="158" t="s">
        <v>1534</v>
      </c>
      <c r="C279" s="157" t="s">
        <v>152</v>
      </c>
      <c r="D279" s="157" t="s">
        <v>1535</v>
      </c>
      <c r="E279" s="159" t="s">
        <v>100</v>
      </c>
      <c r="F279" s="160">
        <v>6.6</v>
      </c>
      <c r="G279" s="196">
        <v>24.97</v>
      </c>
      <c r="H279" s="196">
        <f t="shared" si="24"/>
        <v>32.22</v>
      </c>
      <c r="I279" s="196">
        <f t="shared" si="25"/>
        <v>212.65</v>
      </c>
    </row>
    <row r="280" spans="1:11" ht="26.45" customHeight="1" x14ac:dyDescent="0.25">
      <c r="A280" s="157" t="s">
        <v>1554</v>
      </c>
      <c r="B280" s="158" t="s">
        <v>1555</v>
      </c>
      <c r="C280" s="157" t="s">
        <v>152</v>
      </c>
      <c r="D280" s="157" t="s">
        <v>1556</v>
      </c>
      <c r="E280" s="159" t="s">
        <v>100</v>
      </c>
      <c r="F280" s="160">
        <v>7.5</v>
      </c>
      <c r="G280" s="196">
        <v>29.65</v>
      </c>
      <c r="H280" s="196">
        <f t="shared" si="24"/>
        <v>38.26</v>
      </c>
      <c r="I280" s="196">
        <f t="shared" si="25"/>
        <v>286.95</v>
      </c>
    </row>
    <row r="281" spans="1:11" ht="26.45" customHeight="1" x14ac:dyDescent="0.25">
      <c r="A281" s="205" t="s">
        <v>1557</v>
      </c>
      <c r="B281" s="205"/>
      <c r="C281" s="205"/>
      <c r="D281" s="205" t="s">
        <v>407</v>
      </c>
      <c r="E281" s="205"/>
      <c r="F281" s="208"/>
      <c r="G281" s="205"/>
      <c r="H281" s="205"/>
      <c r="I281" s="207">
        <v>59458.62</v>
      </c>
    </row>
    <row r="282" spans="1:11" ht="26.45" customHeight="1" x14ac:dyDescent="0.25">
      <c r="A282" s="157" t="s">
        <v>761</v>
      </c>
      <c r="B282" s="158" t="s">
        <v>408</v>
      </c>
      <c r="C282" s="157" t="s">
        <v>152</v>
      </c>
      <c r="D282" s="157" t="s">
        <v>409</v>
      </c>
      <c r="E282" s="159" t="s">
        <v>157</v>
      </c>
      <c r="F282" s="160">
        <v>1</v>
      </c>
      <c r="G282" s="196">
        <v>43476.74</v>
      </c>
      <c r="H282" s="196">
        <f>TRUNC(G282 * (1 + 29.07 / 100), 2)</f>
        <v>56115.42</v>
      </c>
      <c r="I282" s="196">
        <f>TRUNC(F282 * H282, 2)</f>
        <v>56115.42</v>
      </c>
    </row>
    <row r="283" spans="1:11" ht="26.45" customHeight="1" x14ac:dyDescent="0.25">
      <c r="A283" s="157" t="s">
        <v>1558</v>
      </c>
      <c r="B283" s="158" t="s">
        <v>410</v>
      </c>
      <c r="C283" s="157" t="s">
        <v>152</v>
      </c>
      <c r="D283" s="157" t="s">
        <v>411</v>
      </c>
      <c r="E283" s="159" t="s">
        <v>159</v>
      </c>
      <c r="F283" s="160">
        <v>336</v>
      </c>
      <c r="G283" s="196">
        <v>7.71</v>
      </c>
      <c r="H283" s="196">
        <f>TRUNC(G283 * (1 + 29.07 / 100), 2)</f>
        <v>9.9499999999999993</v>
      </c>
      <c r="I283" s="196">
        <f>TRUNC(F283 * H283, 2)</f>
        <v>3343.2</v>
      </c>
    </row>
    <row r="284" spans="1:11" x14ac:dyDescent="0.25">
      <c r="A284" s="210"/>
      <c r="B284" s="210"/>
      <c r="C284" s="210"/>
      <c r="D284" s="210"/>
      <c r="E284" s="210"/>
      <c r="F284" s="211"/>
      <c r="G284" s="210"/>
      <c r="H284" s="210"/>
      <c r="I284" s="212"/>
    </row>
    <row r="285" spans="1:11" ht="20.100000000000001" customHeight="1" x14ac:dyDescent="0.25">
      <c r="A285" s="241" t="s">
        <v>103</v>
      </c>
      <c r="B285" s="242"/>
      <c r="C285" s="242"/>
      <c r="D285" s="243"/>
      <c r="E285" s="73" t="s">
        <v>135</v>
      </c>
      <c r="F285" s="74"/>
      <c r="G285" s="74"/>
      <c r="H285" s="75"/>
      <c r="I285" s="76"/>
    </row>
    <row r="286" spans="1:11" ht="20.100000000000001" customHeight="1" x14ac:dyDescent="0.25">
      <c r="A286" s="244"/>
      <c r="B286" s="245"/>
      <c r="C286" s="245"/>
      <c r="D286" s="246"/>
      <c r="E286" s="218" t="s">
        <v>132</v>
      </c>
      <c r="F286" s="219"/>
      <c r="G286" s="219"/>
      <c r="H286" s="220"/>
      <c r="I286" s="194">
        <v>367545.5</v>
      </c>
    </row>
    <row r="287" spans="1:11" ht="20.100000000000001" customHeight="1" x14ac:dyDescent="0.25">
      <c r="A287" s="244"/>
      <c r="B287" s="245"/>
      <c r="C287" s="245"/>
      <c r="D287" s="246"/>
      <c r="E287" s="218" t="s">
        <v>133</v>
      </c>
      <c r="F287" s="219"/>
      <c r="G287" s="219"/>
      <c r="H287" s="220"/>
      <c r="I287" s="194">
        <v>105003.93</v>
      </c>
      <c r="K287" s="204"/>
    </row>
    <row r="288" spans="1:11" ht="20.100000000000001" customHeight="1" x14ac:dyDescent="0.25">
      <c r="A288" s="244"/>
      <c r="B288" s="245"/>
      <c r="C288" s="245"/>
      <c r="D288" s="246"/>
      <c r="E288" s="218" t="s">
        <v>134</v>
      </c>
      <c r="F288" s="219"/>
      <c r="G288" s="219"/>
      <c r="H288" s="220"/>
      <c r="I288" s="194">
        <v>472549.43</v>
      </c>
    </row>
    <row r="289" spans="1:9" ht="20.100000000000001" customHeight="1" x14ac:dyDescent="0.25">
      <c r="A289" s="77" t="s">
        <v>122</v>
      </c>
      <c r="B289" s="78"/>
      <c r="C289" s="78"/>
      <c r="D289" s="79"/>
      <c r="E289" s="80"/>
      <c r="F289" s="81"/>
      <c r="G289" s="81"/>
      <c r="H289" s="82"/>
      <c r="I289" s="83"/>
    </row>
    <row r="290" spans="1:9" x14ac:dyDescent="0.25">
      <c r="A290" s="84" t="s">
        <v>76</v>
      </c>
      <c r="B290" s="85"/>
      <c r="C290" s="85"/>
      <c r="D290" s="86"/>
      <c r="E290" s="87"/>
      <c r="F290" s="88"/>
      <c r="G290" s="88"/>
      <c r="H290" s="88"/>
      <c r="I290" s="89"/>
    </row>
    <row r="291" spans="1:9" x14ac:dyDescent="0.25">
      <c r="A291" s="58"/>
      <c r="B291" s="90" t="str">
        <f>Extenso(I288)</f>
        <v>QUATROCENTOS E SETENTA E DOIS MIL QUINHENTOS E QUARENTA E NOVE REAIS E QUARENTA E TRES CENTAVOS</v>
      </c>
      <c r="C291" s="59"/>
      <c r="D291" s="91"/>
      <c r="E291" s="92"/>
      <c r="F291" s="93"/>
      <c r="G291" s="93"/>
      <c r="H291" s="93"/>
      <c r="I291" s="94"/>
    </row>
    <row r="292" spans="1:9" x14ac:dyDescent="0.25">
      <c r="A292" s="95"/>
      <c r="B292" s="95"/>
      <c r="C292" s="95"/>
      <c r="D292" s="96"/>
      <c r="E292" s="97"/>
      <c r="F292" s="98"/>
      <c r="G292" s="98"/>
      <c r="H292" s="98"/>
    </row>
    <row r="293" spans="1:9" x14ac:dyDescent="0.25">
      <c r="A293" s="95"/>
      <c r="B293" s="95"/>
      <c r="C293" s="95"/>
      <c r="D293" s="99"/>
      <c r="E293" s="100"/>
      <c r="F293" s="100"/>
      <c r="G293" s="100"/>
      <c r="H293" s="100"/>
    </row>
  </sheetData>
  <sheetProtection selectLockedCells="1"/>
  <mergeCells count="17">
    <mergeCell ref="A285:D288"/>
    <mergeCell ref="E286:H286"/>
    <mergeCell ref="E287:H287"/>
    <mergeCell ref="E288:H288"/>
    <mergeCell ref="E1:I4"/>
    <mergeCell ref="E5:F5"/>
    <mergeCell ref="G5:I5"/>
    <mergeCell ref="A11:A12"/>
    <mergeCell ref="B11:B12"/>
    <mergeCell ref="C11:C12"/>
    <mergeCell ref="D11:D12"/>
    <mergeCell ref="E11:E12"/>
    <mergeCell ref="A8:I8"/>
    <mergeCell ref="A9:I9"/>
    <mergeCell ref="F11:F12"/>
    <mergeCell ref="G11:I11"/>
    <mergeCell ref="A5:D5"/>
  </mergeCells>
  <pageMargins left="0.51181102362204722" right="0.51181102362204722" top="0.78740157480314965" bottom="0.78740157480314965" header="0.31496062992125984" footer="0.31496062992125984"/>
  <pageSetup paperSize="9" scale="82" orientation="landscape" r:id="rId1"/>
  <headerFooter>
    <oddFooter>&amp;L&amp;"-,Negrito"&amp;KFF0000Planilha demonstrativa de orçamento desonerada, não usar como referencia para licitar&amp;RPágina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EE0B2-5E65-44F3-8982-A031115293D6}">
  <sheetPr codeName="Planilha4"/>
  <dimension ref="A1:O1062"/>
  <sheetViews>
    <sheetView view="pageBreakPreview" zoomScaleNormal="100" zoomScaleSheetLayoutView="100" workbookViewId="0">
      <pane ySplit="10" topLeftCell="A1030" activePane="bottomLeft" state="frozen"/>
      <selection activeCell="D16" sqref="D16"/>
      <selection pane="bottomLeft" activeCell="D16" sqref="D16"/>
    </sheetView>
  </sheetViews>
  <sheetFormatPr defaultColWidth="9.140625" defaultRowHeight="15" x14ac:dyDescent="0.25"/>
  <cols>
    <col min="1" max="1" width="11.42578125" style="48" bestFit="1" customWidth="1"/>
    <col min="2" max="2" width="13.7109375" style="48" bestFit="1" customWidth="1"/>
    <col min="3" max="3" width="11.42578125" style="48" bestFit="1" customWidth="1"/>
    <col min="4" max="4" width="68.5703125" style="48" bestFit="1" customWidth="1"/>
    <col min="5" max="5" width="17.140625" style="117" hidden="1" customWidth="1"/>
    <col min="6" max="6" width="13.7109375" style="48" hidden="1" customWidth="1"/>
    <col min="7" max="9" width="13.7109375" style="48" bestFit="1" customWidth="1"/>
    <col min="10" max="10" width="16" style="48" bestFit="1" customWidth="1"/>
    <col min="11" max="16384" width="9.140625" style="48"/>
  </cols>
  <sheetData>
    <row r="1" spans="1:11" ht="14.45" customHeight="1" x14ac:dyDescent="0.25">
      <c r="A1" s="113"/>
      <c r="B1" s="46" t="s">
        <v>0</v>
      </c>
      <c r="C1" s="46"/>
      <c r="D1" s="46"/>
      <c r="E1" s="115"/>
      <c r="F1" s="111"/>
      <c r="G1" s="275" t="str">
        <f>'Orç. (N_Des.)'!E1</f>
        <v>OBRA: ADAPTAÇÃO ÀS NORMAS DE SEGURANÇA CONTRA INCÊNDIO E PÂNICO E ADEQUAÇÕES NA BIBLIOTECA CENTRAL, CAMPUS SEDE</v>
      </c>
      <c r="H1" s="276"/>
      <c r="I1" s="276"/>
      <c r="J1" s="277"/>
      <c r="K1" s="116"/>
    </row>
    <row r="2" spans="1:11" ht="14.45" customHeight="1" x14ac:dyDescent="0.25">
      <c r="A2" s="114"/>
      <c r="B2" s="49" t="s">
        <v>7</v>
      </c>
      <c r="C2" s="49"/>
      <c r="D2" s="49"/>
      <c r="G2" s="278"/>
      <c r="H2" s="279"/>
      <c r="I2" s="279"/>
      <c r="J2" s="280"/>
      <c r="K2" s="116"/>
    </row>
    <row r="3" spans="1:11" ht="14.45" customHeight="1" x14ac:dyDescent="0.25">
      <c r="A3" s="114"/>
      <c r="B3" s="51" t="s">
        <v>105</v>
      </c>
      <c r="C3" s="51"/>
      <c r="D3" s="51"/>
      <c r="G3" s="278"/>
      <c r="H3" s="279"/>
      <c r="I3" s="279"/>
      <c r="J3" s="280"/>
      <c r="K3" s="116"/>
    </row>
    <row r="4" spans="1:11" ht="14.45" customHeight="1" x14ac:dyDescent="0.25">
      <c r="A4" s="114"/>
      <c r="B4" s="284"/>
      <c r="C4" s="284"/>
      <c r="D4" s="284"/>
      <c r="G4" s="281"/>
      <c r="H4" s="282"/>
      <c r="I4" s="282"/>
      <c r="J4" s="283"/>
      <c r="K4" s="116"/>
    </row>
    <row r="5" spans="1:11" ht="30" customHeight="1" x14ac:dyDescent="0.25">
      <c r="A5" s="247" t="s">
        <v>1560</v>
      </c>
      <c r="B5" s="248"/>
      <c r="C5" s="248"/>
      <c r="D5" s="249"/>
      <c r="G5" s="118" t="s">
        <v>123</v>
      </c>
      <c r="H5" s="119"/>
      <c r="I5" s="120"/>
      <c r="J5" s="121"/>
    </row>
    <row r="6" spans="1:11" x14ac:dyDescent="0.25">
      <c r="A6" s="55" t="s">
        <v>1559</v>
      </c>
      <c r="B6" s="45"/>
      <c r="C6" s="45"/>
      <c r="D6" s="54"/>
      <c r="G6" s="122" t="s">
        <v>116</v>
      </c>
      <c r="H6" s="185">
        <f>'Orç. (N_Des.)'!F6</f>
        <v>1.1341999999999999</v>
      </c>
      <c r="I6" s="123" t="s">
        <v>117</v>
      </c>
      <c r="J6" s="89"/>
    </row>
    <row r="7" spans="1:11" x14ac:dyDescent="0.25">
      <c r="A7" s="55"/>
      <c r="B7" s="45"/>
      <c r="C7" s="45"/>
      <c r="D7" s="99"/>
      <c r="G7" s="124" t="s">
        <v>116</v>
      </c>
      <c r="H7" s="186">
        <f>'Orç. (N_Des.)'!F7</f>
        <v>0.69750000000000001</v>
      </c>
      <c r="I7" s="125" t="s">
        <v>118</v>
      </c>
      <c r="J7" s="126"/>
      <c r="K7" s="125"/>
    </row>
    <row r="8" spans="1:11" x14ac:dyDescent="0.25">
      <c r="A8" s="53" t="s">
        <v>122</v>
      </c>
      <c r="B8" s="45"/>
      <c r="C8" s="45"/>
      <c r="D8" s="99"/>
      <c r="G8" s="127"/>
      <c r="H8" s="128"/>
      <c r="I8" s="129"/>
      <c r="J8" s="130"/>
    </row>
    <row r="9" spans="1:11" ht="15.75" x14ac:dyDescent="0.25">
      <c r="A9" s="131"/>
      <c r="B9" s="132"/>
      <c r="C9" s="132"/>
      <c r="D9" s="132" t="s">
        <v>141</v>
      </c>
      <c r="E9" s="132"/>
      <c r="F9" s="132"/>
      <c r="G9" s="132"/>
      <c r="H9" s="133"/>
      <c r="I9" s="133"/>
      <c r="J9" s="121"/>
    </row>
    <row r="10" spans="1:11" x14ac:dyDescent="0.25">
      <c r="A10" s="134" t="s">
        <v>3</v>
      </c>
      <c r="B10" s="134" t="s">
        <v>78</v>
      </c>
      <c r="C10" s="134" t="s">
        <v>124</v>
      </c>
      <c r="D10" s="134" t="s">
        <v>125</v>
      </c>
      <c r="E10" s="135" t="s">
        <v>126</v>
      </c>
      <c r="F10" s="136"/>
      <c r="G10" s="134" t="s">
        <v>84</v>
      </c>
      <c r="H10" s="137" t="s">
        <v>127</v>
      </c>
      <c r="I10" s="137" t="s">
        <v>128</v>
      </c>
      <c r="J10" s="137" t="s">
        <v>5</v>
      </c>
    </row>
    <row r="11" spans="1:11" x14ac:dyDescent="0.25">
      <c r="A11" s="209"/>
      <c r="B11" s="209"/>
      <c r="C11" s="209"/>
      <c r="D11" s="209"/>
      <c r="E11" s="209"/>
      <c r="F11" s="209"/>
      <c r="G11" s="209"/>
      <c r="H11" s="209"/>
      <c r="I11" s="209"/>
      <c r="J11" s="209"/>
    </row>
    <row r="12" spans="1:11" x14ac:dyDescent="0.25">
      <c r="A12" s="141" t="s">
        <v>150</v>
      </c>
      <c r="B12" s="142" t="s">
        <v>144</v>
      </c>
      <c r="C12" s="141" t="s">
        <v>145</v>
      </c>
      <c r="D12" s="141" t="s">
        <v>146</v>
      </c>
      <c r="E12" s="272" t="s">
        <v>659</v>
      </c>
      <c r="F12" s="272"/>
      <c r="G12" s="143" t="s">
        <v>147</v>
      </c>
      <c r="H12" s="142" t="s">
        <v>101</v>
      </c>
      <c r="I12" s="142" t="s">
        <v>148</v>
      </c>
      <c r="J12" s="142" t="s">
        <v>4</v>
      </c>
    </row>
    <row r="13" spans="1:11" ht="26.45" customHeight="1" x14ac:dyDescent="0.25">
      <c r="A13" s="144" t="s">
        <v>660</v>
      </c>
      <c r="B13" s="145" t="s">
        <v>151</v>
      </c>
      <c r="C13" s="144" t="s">
        <v>152</v>
      </c>
      <c r="D13" s="144" t="s">
        <v>681</v>
      </c>
      <c r="E13" s="269" t="s">
        <v>661</v>
      </c>
      <c r="F13" s="269"/>
      <c r="G13" s="146" t="s">
        <v>153</v>
      </c>
      <c r="H13" s="149">
        <v>1</v>
      </c>
      <c r="I13" s="147">
        <v>18260.080000000002</v>
      </c>
      <c r="J13" s="147">
        <v>18260.080000000002</v>
      </c>
    </row>
    <row r="14" spans="1:11" ht="25.5" x14ac:dyDescent="0.25">
      <c r="A14" s="150" t="s">
        <v>662</v>
      </c>
      <c r="B14" s="151" t="s">
        <v>663</v>
      </c>
      <c r="C14" s="150" t="s">
        <v>161</v>
      </c>
      <c r="D14" s="150" t="s">
        <v>664</v>
      </c>
      <c r="E14" s="270" t="s">
        <v>665</v>
      </c>
      <c r="F14" s="270"/>
      <c r="G14" s="152" t="s">
        <v>666</v>
      </c>
      <c r="H14" s="153">
        <v>97.5</v>
      </c>
      <c r="I14" s="154">
        <v>112.39</v>
      </c>
      <c r="J14" s="154">
        <v>10958.02</v>
      </c>
    </row>
    <row r="15" spans="1:11" ht="25.5" x14ac:dyDescent="0.25">
      <c r="A15" s="150" t="s">
        <v>662</v>
      </c>
      <c r="B15" s="151" t="s">
        <v>667</v>
      </c>
      <c r="C15" s="150" t="s">
        <v>161</v>
      </c>
      <c r="D15" s="150" t="s">
        <v>668</v>
      </c>
      <c r="E15" s="270" t="s">
        <v>665</v>
      </c>
      <c r="F15" s="270"/>
      <c r="G15" s="152" t="s">
        <v>666</v>
      </c>
      <c r="H15" s="153">
        <v>45.2</v>
      </c>
      <c r="I15" s="154">
        <v>161.55000000000001</v>
      </c>
      <c r="J15" s="154">
        <v>7302.06</v>
      </c>
    </row>
    <row r="16" spans="1:11" ht="25.5" x14ac:dyDescent="0.25">
      <c r="A16" s="155"/>
      <c r="B16" s="155"/>
      <c r="C16" s="155"/>
      <c r="D16" s="155"/>
      <c r="E16" s="155" t="s">
        <v>669</v>
      </c>
      <c r="F16" s="156">
        <v>8430.9015087620646</v>
      </c>
      <c r="G16" s="155" t="s">
        <v>670</v>
      </c>
      <c r="H16" s="156">
        <v>9562.33</v>
      </c>
      <c r="I16" s="155" t="s">
        <v>671</v>
      </c>
      <c r="J16" s="156">
        <v>17993.23</v>
      </c>
    </row>
    <row r="17" spans="1:10" ht="14.45" customHeight="1" x14ac:dyDescent="0.25">
      <c r="A17" s="155"/>
      <c r="B17" s="155"/>
      <c r="C17" s="155"/>
      <c r="D17" s="155"/>
      <c r="E17" s="155" t="s">
        <v>672</v>
      </c>
      <c r="F17" s="156">
        <v>4177.8999999999996</v>
      </c>
      <c r="G17" s="155"/>
      <c r="H17" s="268" t="s">
        <v>673</v>
      </c>
      <c r="I17" s="268"/>
      <c r="J17" s="156">
        <v>22437.98</v>
      </c>
    </row>
    <row r="18" spans="1:10" x14ac:dyDescent="0.25">
      <c r="A18" s="271" t="s">
        <v>789</v>
      </c>
      <c r="B18" s="271"/>
      <c r="C18" s="271"/>
      <c r="D18" s="271"/>
      <c r="E18" s="271"/>
      <c r="F18" s="271"/>
      <c r="G18" s="271"/>
      <c r="H18" s="271"/>
      <c r="I18" s="271"/>
      <c r="J18" s="271"/>
    </row>
    <row r="19" spans="1:10" ht="15" customHeight="1" thickBot="1" x14ac:dyDescent="0.3">
      <c r="A19" s="266" t="s">
        <v>790</v>
      </c>
      <c r="B19" s="266"/>
      <c r="C19" s="266"/>
      <c r="D19" s="266"/>
      <c r="E19" s="266"/>
      <c r="F19" s="266"/>
      <c r="G19" s="266"/>
      <c r="H19" s="266"/>
      <c r="I19" s="266"/>
      <c r="J19" s="266"/>
    </row>
    <row r="20" spans="1:10" ht="15.75" thickTop="1" x14ac:dyDescent="0.25">
      <c r="A20" s="188"/>
      <c r="B20" s="188"/>
      <c r="C20" s="188"/>
      <c r="D20" s="188"/>
      <c r="E20" s="188"/>
      <c r="F20" s="188"/>
      <c r="G20" s="188"/>
      <c r="H20" s="188"/>
      <c r="I20" s="188"/>
      <c r="J20" s="188"/>
    </row>
    <row r="21" spans="1:10" x14ac:dyDescent="0.25">
      <c r="A21" s="141" t="s">
        <v>692</v>
      </c>
      <c r="B21" s="142" t="s">
        <v>144</v>
      </c>
      <c r="C21" s="141" t="s">
        <v>145</v>
      </c>
      <c r="D21" s="141" t="s">
        <v>146</v>
      </c>
      <c r="E21" s="272" t="s">
        <v>659</v>
      </c>
      <c r="F21" s="272"/>
      <c r="G21" s="143" t="s">
        <v>147</v>
      </c>
      <c r="H21" s="142" t="s">
        <v>101</v>
      </c>
      <c r="I21" s="142" t="s">
        <v>148</v>
      </c>
      <c r="J21" s="142" t="s">
        <v>4</v>
      </c>
    </row>
    <row r="22" spans="1:10" ht="14.45" customHeight="1" x14ac:dyDescent="0.25">
      <c r="A22" s="144" t="s">
        <v>660</v>
      </c>
      <c r="B22" s="145" t="s">
        <v>155</v>
      </c>
      <c r="C22" s="144" t="s">
        <v>152</v>
      </c>
      <c r="D22" s="144" t="s">
        <v>156</v>
      </c>
      <c r="E22" s="269" t="s">
        <v>797</v>
      </c>
      <c r="F22" s="269"/>
      <c r="G22" s="146" t="s">
        <v>157</v>
      </c>
      <c r="H22" s="149">
        <v>1</v>
      </c>
      <c r="I22" s="147">
        <v>254.59</v>
      </c>
      <c r="J22" s="147">
        <v>254.59</v>
      </c>
    </row>
    <row r="23" spans="1:10" ht="25.5" x14ac:dyDescent="0.25">
      <c r="A23" s="189" t="s">
        <v>798</v>
      </c>
      <c r="B23" s="190" t="s">
        <v>799</v>
      </c>
      <c r="C23" s="189" t="s">
        <v>152</v>
      </c>
      <c r="D23" s="189" t="s">
        <v>800</v>
      </c>
      <c r="E23" s="267" t="s">
        <v>801</v>
      </c>
      <c r="F23" s="267"/>
      <c r="G23" s="191" t="s">
        <v>157</v>
      </c>
      <c r="H23" s="192">
        <v>1</v>
      </c>
      <c r="I23" s="193">
        <v>254.59</v>
      </c>
      <c r="J23" s="193">
        <v>254.59</v>
      </c>
    </row>
    <row r="24" spans="1:10" ht="26.45" customHeight="1" x14ac:dyDescent="0.25">
      <c r="A24" s="155"/>
      <c r="B24" s="155"/>
      <c r="C24" s="155"/>
      <c r="D24" s="155"/>
      <c r="E24" s="155" t="s">
        <v>669</v>
      </c>
      <c r="F24" s="156">
        <v>0</v>
      </c>
      <c r="G24" s="155" t="s">
        <v>670</v>
      </c>
      <c r="H24" s="156">
        <v>0</v>
      </c>
      <c r="I24" s="155" t="s">
        <v>671</v>
      </c>
      <c r="J24" s="156">
        <v>0</v>
      </c>
    </row>
    <row r="25" spans="1:10" x14ac:dyDescent="0.25">
      <c r="A25" s="155"/>
      <c r="B25" s="155"/>
      <c r="C25" s="155"/>
      <c r="D25" s="155"/>
      <c r="E25" s="155" t="s">
        <v>672</v>
      </c>
      <c r="F25" s="156">
        <v>58.25</v>
      </c>
      <c r="G25" s="155"/>
      <c r="H25" s="268" t="s">
        <v>673</v>
      </c>
      <c r="I25" s="268"/>
      <c r="J25" s="156">
        <v>312.83999999999997</v>
      </c>
    </row>
    <row r="26" spans="1:10" ht="15" customHeight="1" x14ac:dyDescent="0.25">
      <c r="A26" s="271" t="s">
        <v>789</v>
      </c>
      <c r="B26" s="271"/>
      <c r="C26" s="271"/>
      <c r="D26" s="271"/>
      <c r="E26" s="271"/>
      <c r="F26" s="271"/>
      <c r="G26" s="271"/>
      <c r="H26" s="271"/>
      <c r="I26" s="271"/>
      <c r="J26" s="271"/>
    </row>
    <row r="27" spans="1:10" ht="15.75" thickBot="1" x14ac:dyDescent="0.3">
      <c r="A27" s="266" t="s">
        <v>802</v>
      </c>
      <c r="B27" s="266"/>
      <c r="C27" s="266"/>
      <c r="D27" s="266"/>
      <c r="E27" s="266"/>
      <c r="F27" s="266"/>
      <c r="G27" s="266"/>
      <c r="H27" s="266"/>
      <c r="I27" s="266"/>
      <c r="J27" s="266"/>
    </row>
    <row r="28" spans="1:10" ht="15.75" thickTop="1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</row>
    <row r="29" spans="1:10" ht="14.45" customHeight="1" x14ac:dyDescent="0.25">
      <c r="A29" s="141" t="s">
        <v>1581</v>
      </c>
      <c r="B29" s="142" t="s">
        <v>144</v>
      </c>
      <c r="C29" s="141" t="s">
        <v>145</v>
      </c>
      <c r="D29" s="141" t="s">
        <v>146</v>
      </c>
      <c r="E29" s="272" t="s">
        <v>659</v>
      </c>
      <c r="F29" s="272"/>
      <c r="G29" s="143" t="s">
        <v>147</v>
      </c>
      <c r="H29" s="142" t="s">
        <v>101</v>
      </c>
      <c r="I29" s="142" t="s">
        <v>148</v>
      </c>
      <c r="J29" s="142" t="s">
        <v>4</v>
      </c>
    </row>
    <row r="30" spans="1:10" x14ac:dyDescent="0.25">
      <c r="A30" s="144" t="s">
        <v>660</v>
      </c>
      <c r="B30" s="145" t="s">
        <v>682</v>
      </c>
      <c r="C30" s="144" t="s">
        <v>152</v>
      </c>
      <c r="D30" s="144" t="s">
        <v>683</v>
      </c>
      <c r="E30" s="269" t="s">
        <v>791</v>
      </c>
      <c r="F30" s="269"/>
      <c r="G30" s="146" t="s">
        <v>157</v>
      </c>
      <c r="H30" s="149">
        <v>1</v>
      </c>
      <c r="I30" s="147">
        <v>248</v>
      </c>
      <c r="J30" s="147">
        <v>248</v>
      </c>
    </row>
    <row r="31" spans="1:10" ht="26.45" customHeight="1" x14ac:dyDescent="0.25">
      <c r="A31" s="150" t="s">
        <v>662</v>
      </c>
      <c r="B31" s="151" t="s">
        <v>792</v>
      </c>
      <c r="C31" s="150" t="s">
        <v>161</v>
      </c>
      <c r="D31" s="150" t="s">
        <v>793</v>
      </c>
      <c r="E31" s="270" t="s">
        <v>665</v>
      </c>
      <c r="F31" s="270"/>
      <c r="G31" s="152" t="s">
        <v>666</v>
      </c>
      <c r="H31" s="153">
        <v>4.5</v>
      </c>
      <c r="I31" s="154">
        <v>18.25</v>
      </c>
      <c r="J31" s="154">
        <v>82.12</v>
      </c>
    </row>
    <row r="32" spans="1:10" ht="25.5" x14ac:dyDescent="0.25">
      <c r="A32" s="150" t="s">
        <v>662</v>
      </c>
      <c r="B32" s="151" t="s">
        <v>794</v>
      </c>
      <c r="C32" s="150" t="s">
        <v>161</v>
      </c>
      <c r="D32" s="150" t="s">
        <v>795</v>
      </c>
      <c r="E32" s="270" t="s">
        <v>796</v>
      </c>
      <c r="F32" s="270"/>
      <c r="G32" s="152" t="s">
        <v>690</v>
      </c>
      <c r="H32" s="153">
        <v>86.4</v>
      </c>
      <c r="I32" s="154">
        <v>1.92</v>
      </c>
      <c r="J32" s="154">
        <v>165.88</v>
      </c>
    </row>
    <row r="33" spans="1:10" ht="15" customHeight="1" x14ac:dyDescent="0.25">
      <c r="A33" s="155"/>
      <c r="B33" s="155"/>
      <c r="C33" s="155"/>
      <c r="D33" s="155"/>
      <c r="E33" s="155" t="s">
        <v>669</v>
      </c>
      <c r="F33" s="156">
        <v>40.57257988941992</v>
      </c>
      <c r="G33" s="155" t="s">
        <v>670</v>
      </c>
      <c r="H33" s="156">
        <v>46.02</v>
      </c>
      <c r="I33" s="155" t="s">
        <v>671</v>
      </c>
      <c r="J33" s="156">
        <v>86.59</v>
      </c>
    </row>
    <row r="34" spans="1:10" ht="15.75" thickBot="1" x14ac:dyDescent="0.3">
      <c r="A34" s="155"/>
      <c r="B34" s="155"/>
      <c r="C34" s="155"/>
      <c r="D34" s="155"/>
      <c r="E34" s="155" t="s">
        <v>672</v>
      </c>
      <c r="F34" s="156">
        <v>56.74</v>
      </c>
      <c r="G34" s="155"/>
      <c r="H34" s="268" t="s">
        <v>673</v>
      </c>
      <c r="I34" s="268"/>
      <c r="J34" s="156">
        <v>304.74</v>
      </c>
    </row>
    <row r="35" spans="1:10" ht="15.75" thickTop="1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</row>
    <row r="36" spans="1:10" ht="14.45" customHeight="1" x14ac:dyDescent="0.25">
      <c r="A36" s="141" t="s">
        <v>1582</v>
      </c>
      <c r="B36" s="142" t="s">
        <v>144</v>
      </c>
      <c r="C36" s="141" t="s">
        <v>145</v>
      </c>
      <c r="D36" s="141" t="s">
        <v>146</v>
      </c>
      <c r="E36" s="272" t="s">
        <v>659</v>
      </c>
      <c r="F36" s="272"/>
      <c r="G36" s="143" t="s">
        <v>147</v>
      </c>
      <c r="H36" s="142" t="s">
        <v>101</v>
      </c>
      <c r="I36" s="142" t="s">
        <v>148</v>
      </c>
      <c r="J36" s="142" t="s">
        <v>4</v>
      </c>
    </row>
    <row r="37" spans="1:10" x14ac:dyDescent="0.25">
      <c r="A37" s="144" t="s">
        <v>660</v>
      </c>
      <c r="B37" s="145" t="s">
        <v>684</v>
      </c>
      <c r="C37" s="144" t="s">
        <v>152</v>
      </c>
      <c r="D37" s="144" t="s">
        <v>685</v>
      </c>
      <c r="E37" s="269" t="s">
        <v>791</v>
      </c>
      <c r="F37" s="269"/>
      <c r="G37" s="146" t="s">
        <v>157</v>
      </c>
      <c r="H37" s="149">
        <v>1</v>
      </c>
      <c r="I37" s="147">
        <v>248</v>
      </c>
      <c r="J37" s="147">
        <v>248</v>
      </c>
    </row>
    <row r="38" spans="1:10" ht="25.5" x14ac:dyDescent="0.25">
      <c r="A38" s="150" t="s">
        <v>662</v>
      </c>
      <c r="B38" s="151" t="s">
        <v>792</v>
      </c>
      <c r="C38" s="150" t="s">
        <v>161</v>
      </c>
      <c r="D38" s="150" t="s">
        <v>793</v>
      </c>
      <c r="E38" s="270" t="s">
        <v>665</v>
      </c>
      <c r="F38" s="270"/>
      <c r="G38" s="152" t="s">
        <v>666</v>
      </c>
      <c r="H38" s="153">
        <v>4.5</v>
      </c>
      <c r="I38" s="154">
        <v>18.25</v>
      </c>
      <c r="J38" s="154">
        <v>82.12</v>
      </c>
    </row>
    <row r="39" spans="1:10" ht="14.45" customHeight="1" x14ac:dyDescent="0.25">
      <c r="A39" s="150" t="s">
        <v>662</v>
      </c>
      <c r="B39" s="151" t="s">
        <v>794</v>
      </c>
      <c r="C39" s="150" t="s">
        <v>161</v>
      </c>
      <c r="D39" s="150" t="s">
        <v>795</v>
      </c>
      <c r="E39" s="270" t="s">
        <v>796</v>
      </c>
      <c r="F39" s="270"/>
      <c r="G39" s="152" t="s">
        <v>690</v>
      </c>
      <c r="H39" s="153">
        <v>86.4</v>
      </c>
      <c r="I39" s="154">
        <v>1.92</v>
      </c>
      <c r="J39" s="154">
        <v>165.88</v>
      </c>
    </row>
    <row r="40" spans="1:10" ht="25.5" x14ac:dyDescent="0.25">
      <c r="A40" s="155"/>
      <c r="B40" s="155"/>
      <c r="C40" s="155"/>
      <c r="D40" s="155"/>
      <c r="E40" s="155" t="s">
        <v>669</v>
      </c>
      <c r="F40" s="156">
        <v>40.57257988941992</v>
      </c>
      <c r="G40" s="155" t="s">
        <v>670</v>
      </c>
      <c r="H40" s="156">
        <v>46.02</v>
      </c>
      <c r="I40" s="155" t="s">
        <v>671</v>
      </c>
      <c r="J40" s="156">
        <v>86.59</v>
      </c>
    </row>
    <row r="41" spans="1:10" ht="15" customHeight="1" thickBot="1" x14ac:dyDescent="0.3">
      <c r="A41" s="155"/>
      <c r="B41" s="155"/>
      <c r="C41" s="155"/>
      <c r="D41" s="155"/>
      <c r="E41" s="155" t="s">
        <v>672</v>
      </c>
      <c r="F41" s="156">
        <v>56.74</v>
      </c>
      <c r="G41" s="155"/>
      <c r="H41" s="268" t="s">
        <v>673</v>
      </c>
      <c r="I41" s="268"/>
      <c r="J41" s="156">
        <v>304.74</v>
      </c>
    </row>
    <row r="42" spans="1:10" ht="15.75" thickTop="1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</row>
    <row r="43" spans="1:10" x14ac:dyDescent="0.25">
      <c r="A43" s="141" t="s">
        <v>1583</v>
      </c>
      <c r="B43" s="142" t="s">
        <v>144</v>
      </c>
      <c r="C43" s="141" t="s">
        <v>145</v>
      </c>
      <c r="D43" s="141" t="s">
        <v>146</v>
      </c>
      <c r="E43" s="272" t="s">
        <v>659</v>
      </c>
      <c r="F43" s="272"/>
      <c r="G43" s="143" t="s">
        <v>147</v>
      </c>
      <c r="H43" s="142" t="s">
        <v>101</v>
      </c>
      <c r="I43" s="142" t="s">
        <v>148</v>
      </c>
      <c r="J43" s="142" t="s">
        <v>4</v>
      </c>
    </row>
    <row r="44" spans="1:10" ht="38.25" x14ac:dyDescent="0.25">
      <c r="A44" s="144" t="s">
        <v>660</v>
      </c>
      <c r="B44" s="145" t="s">
        <v>1584</v>
      </c>
      <c r="C44" s="144" t="s">
        <v>152</v>
      </c>
      <c r="D44" s="144" t="s">
        <v>1585</v>
      </c>
      <c r="E44" s="269" t="s">
        <v>661</v>
      </c>
      <c r="F44" s="269"/>
      <c r="G44" s="146" t="s">
        <v>1277</v>
      </c>
      <c r="H44" s="149">
        <v>1</v>
      </c>
      <c r="I44" s="147">
        <v>89.49</v>
      </c>
      <c r="J44" s="147">
        <v>89.49</v>
      </c>
    </row>
    <row r="45" spans="1:10" x14ac:dyDescent="0.25">
      <c r="A45" s="189" t="s">
        <v>798</v>
      </c>
      <c r="B45" s="190" t="s">
        <v>1589</v>
      </c>
      <c r="C45" s="189" t="s">
        <v>810</v>
      </c>
      <c r="D45" s="189" t="s">
        <v>1590</v>
      </c>
      <c r="E45" s="267" t="s">
        <v>812</v>
      </c>
      <c r="F45" s="267"/>
      <c r="G45" s="191" t="s">
        <v>1591</v>
      </c>
      <c r="H45" s="192">
        <v>1</v>
      </c>
      <c r="I45" s="193">
        <v>27.99</v>
      </c>
      <c r="J45" s="193">
        <v>27.99</v>
      </c>
    </row>
    <row r="46" spans="1:10" x14ac:dyDescent="0.25">
      <c r="A46" s="189" t="s">
        <v>798</v>
      </c>
      <c r="B46" s="190" t="s">
        <v>1592</v>
      </c>
      <c r="C46" s="189" t="s">
        <v>810</v>
      </c>
      <c r="D46" s="189" t="s">
        <v>1593</v>
      </c>
      <c r="E46" s="267" t="s">
        <v>805</v>
      </c>
      <c r="F46" s="267"/>
      <c r="G46" s="191" t="s">
        <v>1591</v>
      </c>
      <c r="H46" s="192">
        <v>1</v>
      </c>
      <c r="I46" s="193">
        <v>5.83</v>
      </c>
      <c r="J46" s="193">
        <v>5.83</v>
      </c>
    </row>
    <row r="47" spans="1:10" x14ac:dyDescent="0.25">
      <c r="A47" s="189" t="s">
        <v>798</v>
      </c>
      <c r="B47" s="190" t="s">
        <v>1594</v>
      </c>
      <c r="C47" s="189" t="s">
        <v>810</v>
      </c>
      <c r="D47" s="189" t="s">
        <v>1595</v>
      </c>
      <c r="E47" s="267" t="s">
        <v>805</v>
      </c>
      <c r="F47" s="267"/>
      <c r="G47" s="191" t="s">
        <v>1591</v>
      </c>
      <c r="H47" s="192">
        <v>1</v>
      </c>
      <c r="I47" s="193">
        <v>2.91</v>
      </c>
      <c r="J47" s="193">
        <v>2.91</v>
      </c>
    </row>
    <row r="48" spans="1:10" x14ac:dyDescent="0.25">
      <c r="A48" s="189" t="s">
        <v>798</v>
      </c>
      <c r="B48" s="190" t="s">
        <v>1596</v>
      </c>
      <c r="C48" s="189" t="s">
        <v>810</v>
      </c>
      <c r="D48" s="189" t="s">
        <v>1597</v>
      </c>
      <c r="E48" s="267" t="s">
        <v>805</v>
      </c>
      <c r="F48" s="267"/>
      <c r="G48" s="191" t="s">
        <v>1591</v>
      </c>
      <c r="H48" s="192">
        <v>1</v>
      </c>
      <c r="I48" s="193">
        <v>7.91</v>
      </c>
      <c r="J48" s="193">
        <v>7.91</v>
      </c>
    </row>
    <row r="49" spans="1:10" x14ac:dyDescent="0.25">
      <c r="A49" s="189" t="s">
        <v>798</v>
      </c>
      <c r="B49" s="190" t="s">
        <v>1598</v>
      </c>
      <c r="C49" s="189" t="s">
        <v>810</v>
      </c>
      <c r="D49" s="189" t="s">
        <v>1599</v>
      </c>
      <c r="E49" s="267" t="s">
        <v>805</v>
      </c>
      <c r="F49" s="267"/>
      <c r="G49" s="191" t="s">
        <v>1591</v>
      </c>
      <c r="H49" s="192">
        <v>1</v>
      </c>
      <c r="I49" s="193">
        <v>18.72</v>
      </c>
      <c r="J49" s="193">
        <v>18.72</v>
      </c>
    </row>
    <row r="50" spans="1:10" x14ac:dyDescent="0.25">
      <c r="A50" s="189" t="s">
        <v>798</v>
      </c>
      <c r="B50" s="190" t="s">
        <v>1600</v>
      </c>
      <c r="C50" s="189" t="s">
        <v>810</v>
      </c>
      <c r="D50" s="189" t="s">
        <v>1601</v>
      </c>
      <c r="E50" s="267" t="s">
        <v>805</v>
      </c>
      <c r="F50" s="267"/>
      <c r="G50" s="191" t="s">
        <v>1591</v>
      </c>
      <c r="H50" s="192">
        <v>1</v>
      </c>
      <c r="I50" s="193">
        <v>12.47</v>
      </c>
      <c r="J50" s="193">
        <v>12.47</v>
      </c>
    </row>
    <row r="51" spans="1:10" ht="25.5" x14ac:dyDescent="0.25">
      <c r="A51" s="189" t="s">
        <v>798</v>
      </c>
      <c r="B51" s="190" t="s">
        <v>1602</v>
      </c>
      <c r="C51" s="189" t="s">
        <v>810</v>
      </c>
      <c r="D51" s="189" t="s">
        <v>1603</v>
      </c>
      <c r="E51" s="267" t="s">
        <v>805</v>
      </c>
      <c r="F51" s="267"/>
      <c r="G51" s="191" t="s">
        <v>1591</v>
      </c>
      <c r="H51" s="192">
        <v>1</v>
      </c>
      <c r="I51" s="193">
        <v>13.66</v>
      </c>
      <c r="J51" s="193">
        <v>13.66</v>
      </c>
    </row>
    <row r="52" spans="1:10" ht="14.45" customHeight="1" x14ac:dyDescent="0.25">
      <c r="A52" s="155"/>
      <c r="B52" s="155"/>
      <c r="C52" s="155"/>
      <c r="D52" s="155"/>
      <c r="E52" s="155" t="s">
        <v>669</v>
      </c>
      <c r="F52" s="156">
        <v>0</v>
      </c>
      <c r="G52" s="155" t="s">
        <v>670</v>
      </c>
      <c r="H52" s="156">
        <v>0</v>
      </c>
      <c r="I52" s="155" t="s">
        <v>671</v>
      </c>
      <c r="J52" s="156">
        <v>0</v>
      </c>
    </row>
    <row r="53" spans="1:10" x14ac:dyDescent="0.25">
      <c r="A53" s="155"/>
      <c r="B53" s="155"/>
      <c r="C53" s="155"/>
      <c r="D53" s="155"/>
      <c r="E53" s="155" t="s">
        <v>672</v>
      </c>
      <c r="F53" s="156">
        <v>20.47</v>
      </c>
      <c r="G53" s="155"/>
      <c r="H53" s="268" t="s">
        <v>673</v>
      </c>
      <c r="I53" s="268"/>
      <c r="J53" s="156">
        <v>109.96</v>
      </c>
    </row>
    <row r="54" spans="1:10" ht="15" customHeight="1" x14ac:dyDescent="0.25">
      <c r="A54" s="271" t="s">
        <v>789</v>
      </c>
      <c r="B54" s="271"/>
      <c r="C54" s="271"/>
      <c r="D54" s="271"/>
      <c r="E54" s="271"/>
      <c r="F54" s="271"/>
      <c r="G54" s="271"/>
      <c r="H54" s="271"/>
      <c r="I54" s="271"/>
      <c r="J54" s="271"/>
    </row>
    <row r="55" spans="1:10" ht="15.75" thickBot="1" x14ac:dyDescent="0.3">
      <c r="A55" s="266" t="s">
        <v>933</v>
      </c>
      <c r="B55" s="266"/>
      <c r="C55" s="266"/>
      <c r="D55" s="266"/>
      <c r="E55" s="266"/>
      <c r="F55" s="266"/>
      <c r="G55" s="266"/>
      <c r="H55" s="266"/>
      <c r="I55" s="266"/>
      <c r="J55" s="266"/>
    </row>
    <row r="56" spans="1:10" ht="15.75" thickTop="1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</row>
    <row r="57" spans="1:10" x14ac:dyDescent="0.25">
      <c r="A57" s="141" t="s">
        <v>694</v>
      </c>
      <c r="B57" s="142" t="s">
        <v>144</v>
      </c>
      <c r="C57" s="141" t="s">
        <v>145</v>
      </c>
      <c r="D57" s="141" t="s">
        <v>146</v>
      </c>
      <c r="E57" s="272" t="s">
        <v>659</v>
      </c>
      <c r="F57" s="272"/>
      <c r="G57" s="143" t="s">
        <v>147</v>
      </c>
      <c r="H57" s="142" t="s">
        <v>101</v>
      </c>
      <c r="I57" s="142" t="s">
        <v>148</v>
      </c>
      <c r="J57" s="142" t="s">
        <v>4</v>
      </c>
    </row>
    <row r="58" spans="1:10" x14ac:dyDescent="0.25">
      <c r="A58" s="144" t="s">
        <v>660</v>
      </c>
      <c r="B58" s="145" t="s">
        <v>164</v>
      </c>
      <c r="C58" s="144" t="s">
        <v>152</v>
      </c>
      <c r="D58" s="144" t="s">
        <v>165</v>
      </c>
      <c r="E58" s="269">
        <v>45</v>
      </c>
      <c r="F58" s="269"/>
      <c r="G58" s="146" t="s">
        <v>166</v>
      </c>
      <c r="H58" s="149">
        <v>1</v>
      </c>
      <c r="I58" s="147">
        <v>82.18</v>
      </c>
      <c r="J58" s="147">
        <v>82.18</v>
      </c>
    </row>
    <row r="59" spans="1:10" ht="25.5" x14ac:dyDescent="0.25">
      <c r="A59" s="150" t="s">
        <v>662</v>
      </c>
      <c r="B59" s="151" t="s">
        <v>806</v>
      </c>
      <c r="C59" s="150" t="s">
        <v>161</v>
      </c>
      <c r="D59" s="150" t="s">
        <v>807</v>
      </c>
      <c r="E59" s="270" t="s">
        <v>665</v>
      </c>
      <c r="F59" s="270"/>
      <c r="G59" s="152" t="s">
        <v>666</v>
      </c>
      <c r="H59" s="153">
        <v>0.4</v>
      </c>
      <c r="I59" s="154">
        <v>22.96</v>
      </c>
      <c r="J59" s="154">
        <v>9.18</v>
      </c>
    </row>
    <row r="60" spans="1:10" ht="25.5" x14ac:dyDescent="0.25">
      <c r="A60" s="150" t="s">
        <v>662</v>
      </c>
      <c r="B60" s="151" t="s">
        <v>792</v>
      </c>
      <c r="C60" s="150" t="s">
        <v>161</v>
      </c>
      <c r="D60" s="150" t="s">
        <v>793</v>
      </c>
      <c r="E60" s="270" t="s">
        <v>665</v>
      </c>
      <c r="F60" s="270"/>
      <c r="G60" s="152" t="s">
        <v>666</v>
      </c>
      <c r="H60" s="153">
        <v>4</v>
      </c>
      <c r="I60" s="154">
        <v>18.25</v>
      </c>
      <c r="J60" s="154">
        <v>73</v>
      </c>
    </row>
    <row r="61" spans="1:10" ht="14.45" customHeight="1" x14ac:dyDescent="0.25">
      <c r="A61" s="155"/>
      <c r="B61" s="155"/>
      <c r="C61" s="155"/>
      <c r="D61" s="155"/>
      <c r="E61" s="155" t="s">
        <v>669</v>
      </c>
      <c r="F61" s="156">
        <v>29.837878400000001</v>
      </c>
      <c r="G61" s="155" t="s">
        <v>670</v>
      </c>
      <c r="H61" s="156">
        <v>33.840000000000003</v>
      </c>
      <c r="I61" s="155" t="s">
        <v>671</v>
      </c>
      <c r="J61" s="156">
        <v>63.68</v>
      </c>
    </row>
    <row r="62" spans="1:10" x14ac:dyDescent="0.25">
      <c r="A62" s="155"/>
      <c r="B62" s="155"/>
      <c r="C62" s="155"/>
      <c r="D62" s="155"/>
      <c r="E62" s="155" t="s">
        <v>672</v>
      </c>
      <c r="F62" s="156">
        <v>18.8</v>
      </c>
      <c r="G62" s="155"/>
      <c r="H62" s="268" t="s">
        <v>673</v>
      </c>
      <c r="I62" s="268"/>
      <c r="J62" s="156">
        <v>100.98</v>
      </c>
    </row>
    <row r="63" spans="1:10" ht="15" customHeight="1" x14ac:dyDescent="0.25">
      <c r="A63" s="271" t="s">
        <v>789</v>
      </c>
      <c r="B63" s="271"/>
      <c r="C63" s="271"/>
      <c r="D63" s="271"/>
      <c r="E63" s="271"/>
      <c r="F63" s="271"/>
      <c r="G63" s="271"/>
      <c r="H63" s="271"/>
      <c r="I63" s="271"/>
      <c r="J63" s="271"/>
    </row>
    <row r="64" spans="1:10" ht="15.75" thickBot="1" x14ac:dyDescent="0.3">
      <c r="A64" s="266" t="s">
        <v>808</v>
      </c>
      <c r="B64" s="266"/>
      <c r="C64" s="266"/>
      <c r="D64" s="266"/>
      <c r="E64" s="266"/>
      <c r="F64" s="266"/>
      <c r="G64" s="266"/>
      <c r="H64" s="266"/>
      <c r="I64" s="266"/>
      <c r="J64" s="266"/>
    </row>
    <row r="65" spans="1:10" ht="15.75" thickTop="1" x14ac:dyDescent="0.25">
      <c r="A65" s="188"/>
      <c r="B65" s="188"/>
      <c r="C65" s="188"/>
      <c r="D65" s="188"/>
      <c r="E65" s="188"/>
      <c r="F65" s="188"/>
      <c r="G65" s="188"/>
      <c r="H65" s="188"/>
      <c r="I65" s="188"/>
      <c r="J65" s="188"/>
    </row>
    <row r="66" spans="1:10" ht="26.45" customHeight="1" x14ac:dyDescent="0.25">
      <c r="A66" s="141" t="s">
        <v>695</v>
      </c>
      <c r="B66" s="142" t="s">
        <v>144</v>
      </c>
      <c r="C66" s="141" t="s">
        <v>145</v>
      </c>
      <c r="D66" s="141" t="s">
        <v>146</v>
      </c>
      <c r="E66" s="272" t="s">
        <v>659</v>
      </c>
      <c r="F66" s="272"/>
      <c r="G66" s="143" t="s">
        <v>147</v>
      </c>
      <c r="H66" s="142" t="s">
        <v>101</v>
      </c>
      <c r="I66" s="142" t="s">
        <v>148</v>
      </c>
      <c r="J66" s="142" t="s">
        <v>4</v>
      </c>
    </row>
    <row r="67" spans="1:10" ht="25.5" x14ac:dyDescent="0.25">
      <c r="A67" s="144" t="s">
        <v>660</v>
      </c>
      <c r="B67" s="145" t="s">
        <v>696</v>
      </c>
      <c r="C67" s="144" t="s">
        <v>152</v>
      </c>
      <c r="D67" s="144" t="s">
        <v>697</v>
      </c>
      <c r="E67" s="269" t="s">
        <v>661</v>
      </c>
      <c r="F67" s="269"/>
      <c r="G67" s="146" t="s">
        <v>157</v>
      </c>
      <c r="H67" s="149">
        <v>1</v>
      </c>
      <c r="I67" s="147">
        <v>65</v>
      </c>
      <c r="J67" s="147">
        <v>65</v>
      </c>
    </row>
    <row r="68" spans="1:10" x14ac:dyDescent="0.25">
      <c r="A68" s="189" t="s">
        <v>798</v>
      </c>
      <c r="B68" s="190" t="s">
        <v>809</v>
      </c>
      <c r="C68" s="189" t="s">
        <v>810</v>
      </c>
      <c r="D68" s="189" t="s">
        <v>811</v>
      </c>
      <c r="E68" s="267" t="s">
        <v>812</v>
      </c>
      <c r="F68" s="267"/>
      <c r="G68" s="191" t="s">
        <v>153</v>
      </c>
      <c r="H68" s="192">
        <v>1</v>
      </c>
      <c r="I68" s="193">
        <v>65</v>
      </c>
      <c r="J68" s="193">
        <v>65</v>
      </c>
    </row>
    <row r="69" spans="1:10" ht="14.45" customHeight="1" x14ac:dyDescent="0.25">
      <c r="A69" s="155"/>
      <c r="B69" s="155"/>
      <c r="C69" s="155"/>
      <c r="D69" s="155"/>
      <c r="E69" s="155" t="s">
        <v>669</v>
      </c>
      <c r="F69" s="156">
        <v>0</v>
      </c>
      <c r="G69" s="155" t="s">
        <v>670</v>
      </c>
      <c r="H69" s="156">
        <v>0</v>
      </c>
      <c r="I69" s="155" t="s">
        <v>671</v>
      </c>
      <c r="J69" s="156">
        <v>0</v>
      </c>
    </row>
    <row r="70" spans="1:10" x14ac:dyDescent="0.25">
      <c r="A70" s="155"/>
      <c r="B70" s="155"/>
      <c r="C70" s="155"/>
      <c r="D70" s="155"/>
      <c r="E70" s="155" t="s">
        <v>672</v>
      </c>
      <c r="F70" s="156">
        <v>14.87</v>
      </c>
      <c r="G70" s="155"/>
      <c r="H70" s="268" t="s">
        <v>673</v>
      </c>
      <c r="I70" s="268"/>
      <c r="J70" s="156">
        <v>79.87</v>
      </c>
    </row>
    <row r="71" spans="1:10" ht="15" customHeight="1" x14ac:dyDescent="0.25">
      <c r="A71" s="271" t="s">
        <v>789</v>
      </c>
      <c r="B71" s="271"/>
      <c r="C71" s="271"/>
      <c r="D71" s="271"/>
      <c r="E71" s="271"/>
      <c r="F71" s="271"/>
      <c r="G71" s="271"/>
      <c r="H71" s="271"/>
      <c r="I71" s="271"/>
      <c r="J71" s="271"/>
    </row>
    <row r="72" spans="1:10" ht="15.75" thickBot="1" x14ac:dyDescent="0.3">
      <c r="A72" s="266" t="s">
        <v>813</v>
      </c>
      <c r="B72" s="266"/>
      <c r="C72" s="266"/>
      <c r="D72" s="266"/>
      <c r="E72" s="266"/>
      <c r="F72" s="266"/>
      <c r="G72" s="266"/>
      <c r="H72" s="266"/>
      <c r="I72" s="266"/>
      <c r="J72" s="266"/>
    </row>
    <row r="73" spans="1:10" ht="15.75" thickTop="1" x14ac:dyDescent="0.25">
      <c r="A73" s="188"/>
      <c r="B73" s="188"/>
      <c r="C73" s="188"/>
      <c r="D73" s="188"/>
      <c r="E73" s="188"/>
      <c r="F73" s="188"/>
      <c r="G73" s="188"/>
      <c r="H73" s="188"/>
      <c r="I73" s="188"/>
      <c r="J73" s="188"/>
    </row>
    <row r="74" spans="1:10" ht="26.45" customHeight="1" x14ac:dyDescent="0.25">
      <c r="A74" s="141" t="s">
        <v>698</v>
      </c>
      <c r="B74" s="142" t="s">
        <v>144</v>
      </c>
      <c r="C74" s="141" t="s">
        <v>145</v>
      </c>
      <c r="D74" s="141" t="s">
        <v>146</v>
      </c>
      <c r="E74" s="272" t="s">
        <v>659</v>
      </c>
      <c r="F74" s="272"/>
      <c r="G74" s="143" t="s">
        <v>147</v>
      </c>
      <c r="H74" s="142" t="s">
        <v>101</v>
      </c>
      <c r="I74" s="142" t="s">
        <v>148</v>
      </c>
      <c r="J74" s="142" t="s">
        <v>4</v>
      </c>
    </row>
    <row r="75" spans="1:10" ht="25.5" x14ac:dyDescent="0.25">
      <c r="A75" s="144" t="s">
        <v>660</v>
      </c>
      <c r="B75" s="145" t="s">
        <v>174</v>
      </c>
      <c r="C75" s="144" t="s">
        <v>152</v>
      </c>
      <c r="D75" s="144" t="s">
        <v>175</v>
      </c>
      <c r="E75" s="269" t="s">
        <v>814</v>
      </c>
      <c r="F75" s="269"/>
      <c r="G75" s="146" t="s">
        <v>166</v>
      </c>
      <c r="H75" s="149">
        <v>1</v>
      </c>
      <c r="I75" s="147">
        <v>54.75</v>
      </c>
      <c r="J75" s="147">
        <v>54.75</v>
      </c>
    </row>
    <row r="76" spans="1:10" ht="25.5" x14ac:dyDescent="0.25">
      <c r="A76" s="150" t="s">
        <v>662</v>
      </c>
      <c r="B76" s="151" t="s">
        <v>792</v>
      </c>
      <c r="C76" s="150" t="s">
        <v>161</v>
      </c>
      <c r="D76" s="150" t="s">
        <v>793</v>
      </c>
      <c r="E76" s="270" t="s">
        <v>665</v>
      </c>
      <c r="F76" s="270"/>
      <c r="G76" s="152" t="s">
        <v>666</v>
      </c>
      <c r="H76" s="153">
        <v>3</v>
      </c>
      <c r="I76" s="154">
        <v>18.25</v>
      </c>
      <c r="J76" s="154">
        <v>54.75</v>
      </c>
    </row>
    <row r="77" spans="1:10" ht="14.45" customHeight="1" x14ac:dyDescent="0.25">
      <c r="A77" s="155"/>
      <c r="B77" s="155"/>
      <c r="C77" s="155"/>
      <c r="D77" s="155"/>
      <c r="E77" s="155" t="s">
        <v>669</v>
      </c>
      <c r="F77" s="156">
        <v>19.7638459</v>
      </c>
      <c r="G77" s="155" t="s">
        <v>670</v>
      </c>
      <c r="H77" s="156">
        <v>22.42</v>
      </c>
      <c r="I77" s="155" t="s">
        <v>671</v>
      </c>
      <c r="J77" s="156">
        <v>42.18</v>
      </c>
    </row>
    <row r="78" spans="1:10" x14ac:dyDescent="0.25">
      <c r="A78" s="155"/>
      <c r="B78" s="155"/>
      <c r="C78" s="155"/>
      <c r="D78" s="155"/>
      <c r="E78" s="155" t="s">
        <v>672</v>
      </c>
      <c r="F78" s="156">
        <v>12.52</v>
      </c>
      <c r="G78" s="155"/>
      <c r="H78" s="268" t="s">
        <v>673</v>
      </c>
      <c r="I78" s="268"/>
      <c r="J78" s="156">
        <v>67.27</v>
      </c>
    </row>
    <row r="79" spans="1:10" ht="15" customHeight="1" x14ac:dyDescent="0.25">
      <c r="A79" s="271" t="s">
        <v>789</v>
      </c>
      <c r="B79" s="271"/>
      <c r="C79" s="271"/>
      <c r="D79" s="271"/>
      <c r="E79" s="271"/>
      <c r="F79" s="271"/>
      <c r="G79" s="271"/>
      <c r="H79" s="271"/>
      <c r="I79" s="271"/>
      <c r="J79" s="271"/>
    </row>
    <row r="80" spans="1:10" ht="15.75" thickBot="1" x14ac:dyDescent="0.3">
      <c r="A80" s="266" t="s">
        <v>815</v>
      </c>
      <c r="B80" s="266"/>
      <c r="C80" s="266"/>
      <c r="D80" s="266"/>
      <c r="E80" s="266"/>
      <c r="F80" s="266"/>
      <c r="G80" s="266"/>
      <c r="H80" s="266"/>
      <c r="I80" s="266"/>
      <c r="J80" s="266"/>
    </row>
    <row r="81" spans="1:10" ht="15.75" thickTop="1" x14ac:dyDescent="0.25">
      <c r="A81" s="188"/>
      <c r="B81" s="188"/>
      <c r="C81" s="188"/>
      <c r="D81" s="188"/>
      <c r="E81" s="188"/>
      <c r="F81" s="188"/>
      <c r="G81" s="188"/>
      <c r="H81" s="188"/>
      <c r="I81" s="188"/>
      <c r="J81" s="188"/>
    </row>
    <row r="82" spans="1:10" ht="26.45" customHeight="1" x14ac:dyDescent="0.25">
      <c r="A82" s="141" t="s">
        <v>699</v>
      </c>
      <c r="B82" s="142" t="s">
        <v>144</v>
      </c>
      <c r="C82" s="141" t="s">
        <v>145</v>
      </c>
      <c r="D82" s="141" t="s">
        <v>146</v>
      </c>
      <c r="E82" s="272" t="s">
        <v>659</v>
      </c>
      <c r="F82" s="272"/>
      <c r="G82" s="143" t="s">
        <v>147</v>
      </c>
      <c r="H82" s="142" t="s">
        <v>101</v>
      </c>
      <c r="I82" s="142" t="s">
        <v>148</v>
      </c>
      <c r="J82" s="142" t="s">
        <v>4</v>
      </c>
    </row>
    <row r="83" spans="1:10" ht="39.6" customHeight="1" x14ac:dyDescent="0.25">
      <c r="A83" s="144" t="s">
        <v>660</v>
      </c>
      <c r="B83" s="145" t="s">
        <v>178</v>
      </c>
      <c r="C83" s="144" t="s">
        <v>152</v>
      </c>
      <c r="D83" s="144" t="s">
        <v>179</v>
      </c>
      <c r="E83" s="269" t="s">
        <v>814</v>
      </c>
      <c r="F83" s="269"/>
      <c r="G83" s="146" t="s">
        <v>166</v>
      </c>
      <c r="H83" s="149">
        <v>1</v>
      </c>
      <c r="I83" s="147">
        <v>384.55</v>
      </c>
      <c r="J83" s="147">
        <v>384.55</v>
      </c>
    </row>
    <row r="84" spans="1:10" ht="26.45" customHeight="1" x14ac:dyDescent="0.25">
      <c r="A84" s="150" t="s">
        <v>662</v>
      </c>
      <c r="B84" s="151" t="s">
        <v>816</v>
      </c>
      <c r="C84" s="150" t="s">
        <v>161</v>
      </c>
      <c r="D84" s="150" t="s">
        <v>817</v>
      </c>
      <c r="E84" s="270" t="s">
        <v>818</v>
      </c>
      <c r="F84" s="270"/>
      <c r="G84" s="152" t="s">
        <v>819</v>
      </c>
      <c r="H84" s="153">
        <v>0.43930000000000002</v>
      </c>
      <c r="I84" s="154">
        <v>159.47999999999999</v>
      </c>
      <c r="J84" s="154">
        <v>70.05</v>
      </c>
    </row>
    <row r="85" spans="1:10" ht="25.5" x14ac:dyDescent="0.25">
      <c r="A85" s="150" t="s">
        <v>662</v>
      </c>
      <c r="B85" s="151" t="s">
        <v>820</v>
      </c>
      <c r="C85" s="150" t="s">
        <v>161</v>
      </c>
      <c r="D85" s="150" t="s">
        <v>821</v>
      </c>
      <c r="E85" s="270" t="s">
        <v>818</v>
      </c>
      <c r="F85" s="270"/>
      <c r="G85" s="152" t="s">
        <v>819</v>
      </c>
      <c r="H85" s="153">
        <v>1.7569999999999999</v>
      </c>
      <c r="I85" s="154">
        <v>20.55</v>
      </c>
      <c r="J85" s="154">
        <v>36.1</v>
      </c>
    </row>
    <row r="86" spans="1:10" ht="25.5" x14ac:dyDescent="0.25">
      <c r="A86" s="150" t="s">
        <v>662</v>
      </c>
      <c r="B86" s="151" t="s">
        <v>792</v>
      </c>
      <c r="C86" s="150" t="s">
        <v>161</v>
      </c>
      <c r="D86" s="150" t="s">
        <v>793</v>
      </c>
      <c r="E86" s="270" t="s">
        <v>665</v>
      </c>
      <c r="F86" s="270"/>
      <c r="G86" s="152" t="s">
        <v>666</v>
      </c>
      <c r="H86" s="153">
        <v>0.43930000000000002</v>
      </c>
      <c r="I86" s="154">
        <v>18.25</v>
      </c>
      <c r="J86" s="154">
        <v>8.01</v>
      </c>
    </row>
    <row r="87" spans="1:10" x14ac:dyDescent="0.25">
      <c r="A87" s="189" t="s">
        <v>798</v>
      </c>
      <c r="B87" s="190" t="s">
        <v>822</v>
      </c>
      <c r="C87" s="189" t="s">
        <v>810</v>
      </c>
      <c r="D87" s="189" t="s">
        <v>823</v>
      </c>
      <c r="E87" s="267" t="s">
        <v>805</v>
      </c>
      <c r="F87" s="267"/>
      <c r="G87" s="191" t="s">
        <v>153</v>
      </c>
      <c r="H87" s="192">
        <v>3.2050000000000002E-2</v>
      </c>
      <c r="I87" s="193">
        <v>615</v>
      </c>
      <c r="J87" s="193">
        <v>19.71</v>
      </c>
    </row>
    <row r="88" spans="1:10" x14ac:dyDescent="0.25">
      <c r="A88" s="189" t="s">
        <v>798</v>
      </c>
      <c r="B88" s="190" t="s">
        <v>824</v>
      </c>
      <c r="C88" s="189" t="s">
        <v>810</v>
      </c>
      <c r="D88" s="189" t="s">
        <v>825</v>
      </c>
      <c r="E88" s="267" t="s">
        <v>805</v>
      </c>
      <c r="F88" s="267"/>
      <c r="G88" s="191" t="s">
        <v>826</v>
      </c>
      <c r="H88" s="192">
        <v>13.125</v>
      </c>
      <c r="I88" s="193">
        <v>19.100000000000001</v>
      </c>
      <c r="J88" s="193">
        <v>250.68</v>
      </c>
    </row>
    <row r="89" spans="1:10" ht="14.45" customHeight="1" x14ac:dyDescent="0.25">
      <c r="A89" s="155"/>
      <c r="B89" s="155"/>
      <c r="C89" s="155"/>
      <c r="D89" s="155"/>
      <c r="E89" s="155" t="s">
        <v>669</v>
      </c>
      <c r="F89" s="156">
        <v>14.272326867210197</v>
      </c>
      <c r="G89" s="155" t="s">
        <v>670</v>
      </c>
      <c r="H89" s="156">
        <v>16.190000000000001</v>
      </c>
      <c r="I89" s="155" t="s">
        <v>671</v>
      </c>
      <c r="J89" s="156">
        <v>30.46</v>
      </c>
    </row>
    <row r="90" spans="1:10" x14ac:dyDescent="0.25">
      <c r="A90" s="155"/>
      <c r="B90" s="155"/>
      <c r="C90" s="155"/>
      <c r="D90" s="155"/>
      <c r="E90" s="155" t="s">
        <v>672</v>
      </c>
      <c r="F90" s="156">
        <v>87.98</v>
      </c>
      <c r="G90" s="155"/>
      <c r="H90" s="268" t="s">
        <v>673</v>
      </c>
      <c r="I90" s="268"/>
      <c r="J90" s="156">
        <v>472.53</v>
      </c>
    </row>
    <row r="91" spans="1:10" ht="15" customHeight="1" x14ac:dyDescent="0.25">
      <c r="A91" s="271" t="s">
        <v>789</v>
      </c>
      <c r="B91" s="271"/>
      <c r="C91" s="271"/>
      <c r="D91" s="271"/>
      <c r="E91" s="271"/>
      <c r="F91" s="271"/>
      <c r="G91" s="271"/>
      <c r="H91" s="271"/>
      <c r="I91" s="271"/>
      <c r="J91" s="271"/>
    </row>
    <row r="92" spans="1:10" ht="15.75" thickBot="1" x14ac:dyDescent="0.3">
      <c r="A92" s="266" t="s">
        <v>827</v>
      </c>
      <c r="B92" s="266"/>
      <c r="C92" s="266"/>
      <c r="D92" s="266"/>
      <c r="E92" s="266"/>
      <c r="F92" s="266"/>
      <c r="G92" s="266"/>
      <c r="H92" s="266"/>
      <c r="I92" s="266"/>
      <c r="J92" s="266"/>
    </row>
    <row r="93" spans="1:10" ht="15.75" thickTop="1" x14ac:dyDescent="0.25">
      <c r="A93" s="188"/>
      <c r="B93" s="188"/>
      <c r="C93" s="188"/>
      <c r="D93" s="188"/>
      <c r="E93" s="188"/>
      <c r="F93" s="188"/>
      <c r="G93" s="188"/>
      <c r="H93" s="188"/>
      <c r="I93" s="188"/>
      <c r="J93" s="188"/>
    </row>
    <row r="94" spans="1:10" x14ac:dyDescent="0.25">
      <c r="A94" s="141" t="s">
        <v>700</v>
      </c>
      <c r="B94" s="142" t="s">
        <v>144</v>
      </c>
      <c r="C94" s="141" t="s">
        <v>145</v>
      </c>
      <c r="D94" s="141" t="s">
        <v>146</v>
      </c>
      <c r="E94" s="272" t="s">
        <v>659</v>
      </c>
      <c r="F94" s="272"/>
      <c r="G94" s="143" t="s">
        <v>147</v>
      </c>
      <c r="H94" s="142" t="s">
        <v>101</v>
      </c>
      <c r="I94" s="142" t="s">
        <v>148</v>
      </c>
      <c r="J94" s="142" t="s">
        <v>4</v>
      </c>
    </row>
    <row r="95" spans="1:10" ht="25.5" x14ac:dyDescent="0.25">
      <c r="A95" s="144" t="s">
        <v>660</v>
      </c>
      <c r="B95" s="145" t="s">
        <v>181</v>
      </c>
      <c r="C95" s="144" t="s">
        <v>152</v>
      </c>
      <c r="D95" s="144" t="s">
        <v>182</v>
      </c>
      <c r="E95" s="269">
        <v>51</v>
      </c>
      <c r="F95" s="269"/>
      <c r="G95" s="146" t="s">
        <v>166</v>
      </c>
      <c r="H95" s="149">
        <v>1</v>
      </c>
      <c r="I95" s="147">
        <v>493.42</v>
      </c>
      <c r="J95" s="147">
        <v>493.42</v>
      </c>
    </row>
    <row r="96" spans="1:10" ht="25.5" x14ac:dyDescent="0.25">
      <c r="A96" s="150" t="s">
        <v>662</v>
      </c>
      <c r="B96" s="151" t="s">
        <v>806</v>
      </c>
      <c r="C96" s="150" t="s">
        <v>161</v>
      </c>
      <c r="D96" s="150" t="s">
        <v>807</v>
      </c>
      <c r="E96" s="270" t="s">
        <v>665</v>
      </c>
      <c r="F96" s="270"/>
      <c r="G96" s="152" t="s">
        <v>666</v>
      </c>
      <c r="H96" s="153">
        <v>6</v>
      </c>
      <c r="I96" s="154">
        <v>22.96</v>
      </c>
      <c r="J96" s="154">
        <v>137.76</v>
      </c>
    </row>
    <row r="97" spans="1:10" ht="25.5" x14ac:dyDescent="0.25">
      <c r="A97" s="150" t="s">
        <v>662</v>
      </c>
      <c r="B97" s="151" t="s">
        <v>792</v>
      </c>
      <c r="C97" s="150" t="s">
        <v>161</v>
      </c>
      <c r="D97" s="150" t="s">
        <v>793</v>
      </c>
      <c r="E97" s="270" t="s">
        <v>665</v>
      </c>
      <c r="F97" s="270"/>
      <c r="G97" s="152" t="s">
        <v>666</v>
      </c>
      <c r="H97" s="153">
        <v>6</v>
      </c>
      <c r="I97" s="154">
        <v>18.25</v>
      </c>
      <c r="J97" s="154">
        <v>109.5</v>
      </c>
    </row>
    <row r="98" spans="1:10" ht="38.25" x14ac:dyDescent="0.25">
      <c r="A98" s="150" t="s">
        <v>662</v>
      </c>
      <c r="B98" s="151" t="s">
        <v>828</v>
      </c>
      <c r="C98" s="150" t="s">
        <v>161</v>
      </c>
      <c r="D98" s="150" t="s">
        <v>829</v>
      </c>
      <c r="E98" s="270" t="s">
        <v>665</v>
      </c>
      <c r="F98" s="270"/>
      <c r="G98" s="152" t="s">
        <v>166</v>
      </c>
      <c r="H98" s="153">
        <v>0.3</v>
      </c>
      <c r="I98" s="154">
        <v>399.81</v>
      </c>
      <c r="J98" s="154">
        <v>119.94</v>
      </c>
    </row>
    <row r="99" spans="1:10" ht="25.5" x14ac:dyDescent="0.25">
      <c r="A99" s="189" t="s">
        <v>798</v>
      </c>
      <c r="B99" s="190" t="s">
        <v>830</v>
      </c>
      <c r="C99" s="189" t="s">
        <v>161</v>
      </c>
      <c r="D99" s="189" t="s">
        <v>831</v>
      </c>
      <c r="E99" s="267" t="s">
        <v>805</v>
      </c>
      <c r="F99" s="267"/>
      <c r="G99" s="191" t="s">
        <v>166</v>
      </c>
      <c r="H99" s="192">
        <v>1.2</v>
      </c>
      <c r="I99" s="193">
        <v>105.19</v>
      </c>
      <c r="J99" s="193">
        <v>126.22</v>
      </c>
    </row>
    <row r="100" spans="1:10" ht="14.45" customHeight="1" x14ac:dyDescent="0.25">
      <c r="A100" s="155"/>
      <c r="B100" s="155"/>
      <c r="C100" s="155"/>
      <c r="D100" s="155"/>
      <c r="E100" s="155" t="s">
        <v>669</v>
      </c>
      <c r="F100" s="156">
        <v>99.493955580545403</v>
      </c>
      <c r="G100" s="155" t="s">
        <v>670</v>
      </c>
      <c r="H100" s="156">
        <v>112.85</v>
      </c>
      <c r="I100" s="155" t="s">
        <v>671</v>
      </c>
      <c r="J100" s="156">
        <v>212.34</v>
      </c>
    </row>
    <row r="101" spans="1:10" x14ac:dyDescent="0.25">
      <c r="A101" s="155"/>
      <c r="B101" s="155"/>
      <c r="C101" s="155"/>
      <c r="D101" s="155"/>
      <c r="E101" s="155" t="s">
        <v>672</v>
      </c>
      <c r="F101" s="156">
        <v>112.89</v>
      </c>
      <c r="G101" s="155"/>
      <c r="H101" s="268" t="s">
        <v>673</v>
      </c>
      <c r="I101" s="268"/>
      <c r="J101" s="156">
        <v>606.30999999999995</v>
      </c>
    </row>
    <row r="102" spans="1:10" ht="15" customHeight="1" x14ac:dyDescent="0.25">
      <c r="A102" s="271" t="s">
        <v>789</v>
      </c>
      <c r="B102" s="271"/>
      <c r="C102" s="271"/>
      <c r="D102" s="271"/>
      <c r="E102" s="271"/>
      <c r="F102" s="271"/>
      <c r="G102" s="271"/>
      <c r="H102" s="271"/>
      <c r="I102" s="271"/>
      <c r="J102" s="271"/>
    </row>
    <row r="103" spans="1:10" ht="15.75" thickBot="1" x14ac:dyDescent="0.3">
      <c r="A103" s="266" t="s">
        <v>832</v>
      </c>
      <c r="B103" s="266"/>
      <c r="C103" s="266"/>
      <c r="D103" s="266"/>
      <c r="E103" s="266"/>
      <c r="F103" s="266"/>
      <c r="G103" s="266"/>
      <c r="H103" s="266"/>
      <c r="I103" s="266"/>
      <c r="J103" s="266"/>
    </row>
    <row r="104" spans="1:10" ht="15.75" thickTop="1" x14ac:dyDescent="0.25">
      <c r="A104" s="188"/>
      <c r="B104" s="188"/>
      <c r="C104" s="188"/>
      <c r="D104" s="188"/>
      <c r="E104" s="188"/>
      <c r="F104" s="188"/>
      <c r="G104" s="188"/>
      <c r="H104" s="188"/>
      <c r="I104" s="188"/>
      <c r="J104" s="188"/>
    </row>
    <row r="105" spans="1:10" x14ac:dyDescent="0.25">
      <c r="A105" s="141" t="s">
        <v>701</v>
      </c>
      <c r="B105" s="142" t="s">
        <v>144</v>
      </c>
      <c r="C105" s="141" t="s">
        <v>145</v>
      </c>
      <c r="D105" s="141" t="s">
        <v>146</v>
      </c>
      <c r="E105" s="272" t="s">
        <v>659</v>
      </c>
      <c r="F105" s="272"/>
      <c r="G105" s="143" t="s">
        <v>147</v>
      </c>
      <c r="H105" s="142" t="s">
        <v>101</v>
      </c>
      <c r="I105" s="142" t="s">
        <v>148</v>
      </c>
      <c r="J105" s="142" t="s">
        <v>4</v>
      </c>
    </row>
    <row r="106" spans="1:10" ht="26.45" customHeight="1" x14ac:dyDescent="0.25">
      <c r="A106" s="144" t="s">
        <v>660</v>
      </c>
      <c r="B106" s="145" t="s">
        <v>183</v>
      </c>
      <c r="C106" s="144" t="s">
        <v>152</v>
      </c>
      <c r="D106" s="144" t="s">
        <v>184</v>
      </c>
      <c r="E106" s="269" t="s">
        <v>833</v>
      </c>
      <c r="F106" s="269"/>
      <c r="G106" s="146" t="s">
        <v>166</v>
      </c>
      <c r="H106" s="149">
        <v>1</v>
      </c>
      <c r="I106" s="147">
        <v>1596.8</v>
      </c>
      <c r="J106" s="147">
        <v>1596.8</v>
      </c>
    </row>
    <row r="107" spans="1:10" ht="25.5" x14ac:dyDescent="0.25">
      <c r="A107" s="150" t="s">
        <v>662</v>
      </c>
      <c r="B107" s="151" t="s">
        <v>834</v>
      </c>
      <c r="C107" s="150" t="s">
        <v>161</v>
      </c>
      <c r="D107" s="150" t="s">
        <v>835</v>
      </c>
      <c r="E107" s="270" t="s">
        <v>833</v>
      </c>
      <c r="F107" s="270"/>
      <c r="G107" s="152" t="s">
        <v>99</v>
      </c>
      <c r="H107" s="153">
        <v>48</v>
      </c>
      <c r="I107" s="154">
        <v>13.4</v>
      </c>
      <c r="J107" s="154">
        <v>643.20000000000005</v>
      </c>
    </row>
    <row r="108" spans="1:10" ht="38.25" x14ac:dyDescent="0.25">
      <c r="A108" s="150" t="s">
        <v>662</v>
      </c>
      <c r="B108" s="151" t="s">
        <v>186</v>
      </c>
      <c r="C108" s="150" t="s">
        <v>161</v>
      </c>
      <c r="D108" s="150" t="s">
        <v>187</v>
      </c>
      <c r="E108" s="270" t="s">
        <v>833</v>
      </c>
      <c r="F108" s="270"/>
      <c r="G108" s="152" t="s">
        <v>166</v>
      </c>
      <c r="H108" s="153">
        <v>1</v>
      </c>
      <c r="I108" s="154">
        <v>468.5</v>
      </c>
      <c r="J108" s="154">
        <v>468.5</v>
      </c>
    </row>
    <row r="109" spans="1:10" ht="25.5" x14ac:dyDescent="0.25">
      <c r="A109" s="150" t="s">
        <v>662</v>
      </c>
      <c r="B109" s="151" t="s">
        <v>188</v>
      </c>
      <c r="C109" s="150" t="s">
        <v>152</v>
      </c>
      <c r="D109" s="150" t="s">
        <v>189</v>
      </c>
      <c r="E109" s="270">
        <v>60</v>
      </c>
      <c r="F109" s="270"/>
      <c r="G109" s="152" t="s">
        <v>166</v>
      </c>
      <c r="H109" s="153">
        <v>1</v>
      </c>
      <c r="I109" s="154">
        <v>39.81</v>
      </c>
      <c r="J109" s="154">
        <v>39.81</v>
      </c>
    </row>
    <row r="110" spans="1:10" ht="38.25" x14ac:dyDescent="0.25">
      <c r="A110" s="150" t="s">
        <v>662</v>
      </c>
      <c r="B110" s="151" t="s">
        <v>190</v>
      </c>
      <c r="C110" s="150" t="s">
        <v>161</v>
      </c>
      <c r="D110" s="150" t="s">
        <v>191</v>
      </c>
      <c r="E110" s="270" t="s">
        <v>833</v>
      </c>
      <c r="F110" s="270"/>
      <c r="G110" s="152" t="s">
        <v>159</v>
      </c>
      <c r="H110" s="153">
        <v>5.49</v>
      </c>
      <c r="I110" s="154">
        <v>81.11</v>
      </c>
      <c r="J110" s="154">
        <v>445.29</v>
      </c>
    </row>
    <row r="111" spans="1:10" ht="14.45" customHeight="1" x14ac:dyDescent="0.25">
      <c r="A111" s="155"/>
      <c r="B111" s="155"/>
      <c r="C111" s="155"/>
      <c r="D111" s="155"/>
      <c r="E111" s="155" t="s">
        <v>669</v>
      </c>
      <c r="F111" s="156">
        <v>174.45412801049574</v>
      </c>
      <c r="G111" s="155" t="s">
        <v>670</v>
      </c>
      <c r="H111" s="156">
        <v>197.87</v>
      </c>
      <c r="I111" s="155" t="s">
        <v>671</v>
      </c>
      <c r="J111" s="156">
        <v>372.32</v>
      </c>
    </row>
    <row r="112" spans="1:10" x14ac:dyDescent="0.25">
      <c r="A112" s="155"/>
      <c r="B112" s="155"/>
      <c r="C112" s="155"/>
      <c r="D112" s="155"/>
      <c r="E112" s="155" t="s">
        <v>672</v>
      </c>
      <c r="F112" s="156">
        <v>365.34</v>
      </c>
      <c r="G112" s="155"/>
      <c r="H112" s="268" t="s">
        <v>673</v>
      </c>
      <c r="I112" s="268"/>
      <c r="J112" s="156">
        <v>1962.14</v>
      </c>
    </row>
    <row r="113" spans="1:10" ht="15" customHeight="1" x14ac:dyDescent="0.25">
      <c r="A113" s="271" t="s">
        <v>789</v>
      </c>
      <c r="B113" s="271"/>
      <c r="C113" s="271"/>
      <c r="D113" s="271"/>
      <c r="E113" s="271"/>
      <c r="F113" s="271"/>
      <c r="G113" s="271"/>
      <c r="H113" s="271"/>
      <c r="I113" s="271"/>
      <c r="J113" s="271"/>
    </row>
    <row r="114" spans="1:10" ht="15.75" thickBot="1" x14ac:dyDescent="0.3">
      <c r="A114" s="266" t="s">
        <v>836</v>
      </c>
      <c r="B114" s="266"/>
      <c r="C114" s="266"/>
      <c r="D114" s="266"/>
      <c r="E114" s="266"/>
      <c r="F114" s="266"/>
      <c r="G114" s="266"/>
      <c r="H114" s="266"/>
      <c r="I114" s="266"/>
      <c r="J114" s="266"/>
    </row>
    <row r="115" spans="1:10" ht="15.75" thickTop="1" x14ac:dyDescent="0.25">
      <c r="A115" s="188"/>
      <c r="B115" s="188"/>
      <c r="C115" s="188"/>
      <c r="D115" s="188"/>
      <c r="E115" s="188"/>
      <c r="F115" s="188"/>
      <c r="G115" s="188"/>
      <c r="H115" s="188"/>
      <c r="I115" s="188"/>
      <c r="J115" s="188"/>
    </row>
    <row r="116" spans="1:10" x14ac:dyDescent="0.25">
      <c r="A116" s="141" t="s">
        <v>702</v>
      </c>
      <c r="B116" s="142" t="s">
        <v>144</v>
      </c>
      <c r="C116" s="141" t="s">
        <v>145</v>
      </c>
      <c r="D116" s="141" t="s">
        <v>146</v>
      </c>
      <c r="E116" s="272" t="s">
        <v>659</v>
      </c>
      <c r="F116" s="272"/>
      <c r="G116" s="143" t="s">
        <v>147</v>
      </c>
      <c r="H116" s="142" t="s">
        <v>101</v>
      </c>
      <c r="I116" s="142" t="s">
        <v>148</v>
      </c>
      <c r="J116" s="142" t="s">
        <v>4</v>
      </c>
    </row>
    <row r="117" spans="1:10" ht="25.5" x14ac:dyDescent="0.25">
      <c r="A117" s="144" t="s">
        <v>660</v>
      </c>
      <c r="B117" s="145" t="s">
        <v>188</v>
      </c>
      <c r="C117" s="144" t="s">
        <v>152</v>
      </c>
      <c r="D117" s="144" t="s">
        <v>189</v>
      </c>
      <c r="E117" s="269">
        <v>60</v>
      </c>
      <c r="F117" s="269"/>
      <c r="G117" s="146" t="s">
        <v>166</v>
      </c>
      <c r="H117" s="149">
        <v>1</v>
      </c>
      <c r="I117" s="147">
        <v>39.81</v>
      </c>
      <c r="J117" s="147">
        <v>39.81</v>
      </c>
    </row>
    <row r="118" spans="1:10" ht="25.5" x14ac:dyDescent="0.25">
      <c r="A118" s="150" t="s">
        <v>662</v>
      </c>
      <c r="B118" s="151" t="s">
        <v>792</v>
      </c>
      <c r="C118" s="150" t="s">
        <v>161</v>
      </c>
      <c r="D118" s="150" t="s">
        <v>793</v>
      </c>
      <c r="E118" s="270" t="s">
        <v>665</v>
      </c>
      <c r="F118" s="270"/>
      <c r="G118" s="152" t="s">
        <v>666</v>
      </c>
      <c r="H118" s="153">
        <v>1.22</v>
      </c>
      <c r="I118" s="154">
        <v>18.25</v>
      </c>
      <c r="J118" s="154">
        <v>22.26</v>
      </c>
    </row>
    <row r="119" spans="1:10" ht="25.5" x14ac:dyDescent="0.25">
      <c r="A119" s="150" t="s">
        <v>662</v>
      </c>
      <c r="B119" s="151" t="s">
        <v>806</v>
      </c>
      <c r="C119" s="150" t="s">
        <v>161</v>
      </c>
      <c r="D119" s="150" t="s">
        <v>807</v>
      </c>
      <c r="E119" s="270" t="s">
        <v>665</v>
      </c>
      <c r="F119" s="270"/>
      <c r="G119" s="152" t="s">
        <v>666</v>
      </c>
      <c r="H119" s="153">
        <v>0.36</v>
      </c>
      <c r="I119" s="154">
        <v>22.96</v>
      </c>
      <c r="J119" s="154">
        <v>8.26</v>
      </c>
    </row>
    <row r="120" spans="1:10" ht="26.45" customHeight="1" x14ac:dyDescent="0.25">
      <c r="A120" s="150" t="s">
        <v>662</v>
      </c>
      <c r="B120" s="151" t="s">
        <v>837</v>
      </c>
      <c r="C120" s="150" t="s">
        <v>161</v>
      </c>
      <c r="D120" s="150" t="s">
        <v>838</v>
      </c>
      <c r="E120" s="270" t="s">
        <v>665</v>
      </c>
      <c r="F120" s="270"/>
      <c r="G120" s="152" t="s">
        <v>666</v>
      </c>
      <c r="H120" s="153">
        <v>0.36</v>
      </c>
      <c r="I120" s="154">
        <v>21.79</v>
      </c>
      <c r="J120" s="154">
        <v>7.84</v>
      </c>
    </row>
    <row r="121" spans="1:10" ht="25.5" x14ac:dyDescent="0.25">
      <c r="A121" s="150" t="s">
        <v>662</v>
      </c>
      <c r="B121" s="151" t="s">
        <v>839</v>
      </c>
      <c r="C121" s="150" t="s">
        <v>161</v>
      </c>
      <c r="D121" s="150" t="s">
        <v>840</v>
      </c>
      <c r="E121" s="270" t="s">
        <v>818</v>
      </c>
      <c r="F121" s="270"/>
      <c r="G121" s="152" t="s">
        <v>819</v>
      </c>
      <c r="H121" s="153">
        <v>1.22</v>
      </c>
      <c r="I121" s="154">
        <v>1.19</v>
      </c>
      <c r="J121" s="154">
        <v>1.45</v>
      </c>
    </row>
    <row r="122" spans="1:10" ht="14.45" customHeight="1" x14ac:dyDescent="0.25">
      <c r="A122" s="155"/>
      <c r="B122" s="155"/>
      <c r="C122" s="155"/>
      <c r="D122" s="155"/>
      <c r="E122" s="155" t="s">
        <v>669</v>
      </c>
      <c r="F122" s="156">
        <v>14.136444569393683</v>
      </c>
      <c r="G122" s="155" t="s">
        <v>670</v>
      </c>
      <c r="H122" s="156">
        <v>16.03</v>
      </c>
      <c r="I122" s="155" t="s">
        <v>671</v>
      </c>
      <c r="J122" s="156">
        <v>30.17</v>
      </c>
    </row>
    <row r="123" spans="1:10" x14ac:dyDescent="0.25">
      <c r="A123" s="155"/>
      <c r="B123" s="155"/>
      <c r="C123" s="155"/>
      <c r="D123" s="155"/>
      <c r="E123" s="155" t="s">
        <v>672</v>
      </c>
      <c r="F123" s="156">
        <v>9.1</v>
      </c>
      <c r="G123" s="155"/>
      <c r="H123" s="268" t="s">
        <v>673</v>
      </c>
      <c r="I123" s="268"/>
      <c r="J123" s="156">
        <v>48.91</v>
      </c>
    </row>
    <row r="124" spans="1:10" ht="15" customHeight="1" x14ac:dyDescent="0.25">
      <c r="A124" s="271" t="s">
        <v>789</v>
      </c>
      <c r="B124" s="271"/>
      <c r="C124" s="271"/>
      <c r="D124" s="271"/>
      <c r="E124" s="271"/>
      <c r="F124" s="271"/>
      <c r="G124" s="271"/>
      <c r="H124" s="271"/>
      <c r="I124" s="271"/>
      <c r="J124" s="271"/>
    </row>
    <row r="125" spans="1:10" ht="15.75" thickBot="1" x14ac:dyDescent="0.3">
      <c r="A125" s="266" t="s">
        <v>841</v>
      </c>
      <c r="B125" s="266"/>
      <c r="C125" s="266"/>
      <c r="D125" s="266"/>
      <c r="E125" s="266"/>
      <c r="F125" s="266"/>
      <c r="G125" s="266"/>
      <c r="H125" s="266"/>
      <c r="I125" s="266"/>
      <c r="J125" s="266"/>
    </row>
    <row r="126" spans="1:10" ht="15.75" thickTop="1" x14ac:dyDescent="0.25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</row>
    <row r="127" spans="1:10" x14ac:dyDescent="0.25">
      <c r="A127" s="141" t="s">
        <v>703</v>
      </c>
      <c r="B127" s="142" t="s">
        <v>144</v>
      </c>
      <c r="C127" s="141" t="s">
        <v>145</v>
      </c>
      <c r="D127" s="141" t="s">
        <v>146</v>
      </c>
      <c r="E127" s="272" t="s">
        <v>659</v>
      </c>
      <c r="F127" s="272"/>
      <c r="G127" s="143" t="s">
        <v>147</v>
      </c>
      <c r="H127" s="142" t="s">
        <v>101</v>
      </c>
      <c r="I127" s="142" t="s">
        <v>148</v>
      </c>
      <c r="J127" s="142" t="s">
        <v>4</v>
      </c>
    </row>
    <row r="128" spans="1:10" ht="26.45" customHeight="1" x14ac:dyDescent="0.25">
      <c r="A128" s="144" t="s">
        <v>660</v>
      </c>
      <c r="B128" s="145" t="s">
        <v>193</v>
      </c>
      <c r="C128" s="144" t="s">
        <v>152</v>
      </c>
      <c r="D128" s="144" t="s">
        <v>194</v>
      </c>
      <c r="E128" s="269" t="s">
        <v>661</v>
      </c>
      <c r="F128" s="269"/>
      <c r="G128" s="146" t="s">
        <v>166</v>
      </c>
      <c r="H128" s="149">
        <v>1</v>
      </c>
      <c r="I128" s="147">
        <v>2528.44</v>
      </c>
      <c r="J128" s="147">
        <v>2528.44</v>
      </c>
    </row>
    <row r="129" spans="1:10" ht="25.5" x14ac:dyDescent="0.25">
      <c r="A129" s="150" t="s">
        <v>662</v>
      </c>
      <c r="B129" s="151" t="s">
        <v>842</v>
      </c>
      <c r="C129" s="150" t="s">
        <v>161</v>
      </c>
      <c r="D129" s="150" t="s">
        <v>843</v>
      </c>
      <c r="E129" s="270" t="s">
        <v>833</v>
      </c>
      <c r="F129" s="270"/>
      <c r="G129" s="152" t="s">
        <v>99</v>
      </c>
      <c r="H129" s="153">
        <v>35.535699999999999</v>
      </c>
      <c r="I129" s="154">
        <v>15</v>
      </c>
      <c r="J129" s="154">
        <v>533.03</v>
      </c>
    </row>
    <row r="130" spans="1:10" ht="38.25" x14ac:dyDescent="0.25">
      <c r="A130" s="150" t="s">
        <v>662</v>
      </c>
      <c r="B130" s="151" t="s">
        <v>186</v>
      </c>
      <c r="C130" s="150" t="s">
        <v>161</v>
      </c>
      <c r="D130" s="150" t="s">
        <v>187</v>
      </c>
      <c r="E130" s="270" t="s">
        <v>833</v>
      </c>
      <c r="F130" s="270"/>
      <c r="G130" s="152" t="s">
        <v>166</v>
      </c>
      <c r="H130" s="153">
        <v>1</v>
      </c>
      <c r="I130" s="154">
        <v>468.5</v>
      </c>
      <c r="J130" s="154">
        <v>468.5</v>
      </c>
    </row>
    <row r="131" spans="1:10" ht="26.45" customHeight="1" x14ac:dyDescent="0.25">
      <c r="A131" s="150" t="s">
        <v>662</v>
      </c>
      <c r="B131" s="151" t="s">
        <v>188</v>
      </c>
      <c r="C131" s="150" t="s">
        <v>152</v>
      </c>
      <c r="D131" s="150" t="s">
        <v>189</v>
      </c>
      <c r="E131" s="270">
        <v>60</v>
      </c>
      <c r="F131" s="270"/>
      <c r="G131" s="152" t="s">
        <v>166</v>
      </c>
      <c r="H131" s="153">
        <v>1</v>
      </c>
      <c r="I131" s="154">
        <v>39.81</v>
      </c>
      <c r="J131" s="154">
        <v>39.81</v>
      </c>
    </row>
    <row r="132" spans="1:10" ht="26.45" customHeight="1" x14ac:dyDescent="0.25">
      <c r="A132" s="150" t="s">
        <v>662</v>
      </c>
      <c r="B132" s="151" t="s">
        <v>844</v>
      </c>
      <c r="C132" s="150" t="s">
        <v>161</v>
      </c>
      <c r="D132" s="150" t="s">
        <v>845</v>
      </c>
      <c r="E132" s="270" t="s">
        <v>833</v>
      </c>
      <c r="F132" s="270"/>
      <c r="G132" s="152" t="s">
        <v>159</v>
      </c>
      <c r="H132" s="153">
        <v>16.61</v>
      </c>
      <c r="I132" s="154">
        <v>69.78</v>
      </c>
      <c r="J132" s="154">
        <v>1159.04</v>
      </c>
    </row>
    <row r="133" spans="1:10" ht="25.5" x14ac:dyDescent="0.25">
      <c r="A133" s="150" t="s">
        <v>662</v>
      </c>
      <c r="B133" s="151" t="s">
        <v>846</v>
      </c>
      <c r="C133" s="150" t="s">
        <v>161</v>
      </c>
      <c r="D133" s="150" t="s">
        <v>847</v>
      </c>
      <c r="E133" s="270" t="s">
        <v>833</v>
      </c>
      <c r="F133" s="270"/>
      <c r="G133" s="152" t="s">
        <v>99</v>
      </c>
      <c r="H133" s="153">
        <v>19.107099999999999</v>
      </c>
      <c r="I133" s="154">
        <v>17.170000000000002</v>
      </c>
      <c r="J133" s="154">
        <v>328.06</v>
      </c>
    </row>
    <row r="134" spans="1:10" ht="14.45" customHeight="1" x14ac:dyDescent="0.25">
      <c r="A134" s="155"/>
      <c r="B134" s="155"/>
      <c r="C134" s="155"/>
      <c r="D134" s="155"/>
      <c r="E134" s="155" t="s">
        <v>669</v>
      </c>
      <c r="F134" s="156">
        <v>354.31074875831695</v>
      </c>
      <c r="G134" s="155" t="s">
        <v>670</v>
      </c>
      <c r="H134" s="156">
        <v>401.86</v>
      </c>
      <c r="I134" s="155" t="s">
        <v>671</v>
      </c>
      <c r="J134" s="156">
        <v>756.17</v>
      </c>
    </row>
    <row r="135" spans="1:10" x14ac:dyDescent="0.25">
      <c r="A135" s="155"/>
      <c r="B135" s="155"/>
      <c r="C135" s="155"/>
      <c r="D135" s="155"/>
      <c r="E135" s="155" t="s">
        <v>672</v>
      </c>
      <c r="F135" s="156">
        <v>578.5</v>
      </c>
      <c r="G135" s="155"/>
      <c r="H135" s="268" t="s">
        <v>673</v>
      </c>
      <c r="I135" s="268"/>
      <c r="J135" s="156">
        <v>3106.94</v>
      </c>
    </row>
    <row r="136" spans="1:10" ht="15" customHeight="1" x14ac:dyDescent="0.25">
      <c r="A136" s="271" t="s">
        <v>789</v>
      </c>
      <c r="B136" s="271"/>
      <c r="C136" s="271"/>
      <c r="D136" s="271"/>
      <c r="E136" s="271"/>
      <c r="F136" s="271"/>
      <c r="G136" s="271"/>
      <c r="H136" s="271"/>
      <c r="I136" s="271"/>
      <c r="J136" s="271"/>
    </row>
    <row r="137" spans="1:10" ht="15.75" thickBot="1" x14ac:dyDescent="0.3">
      <c r="A137" s="266" t="s">
        <v>836</v>
      </c>
      <c r="B137" s="266"/>
      <c r="C137" s="266"/>
      <c r="D137" s="266"/>
      <c r="E137" s="266"/>
      <c r="F137" s="266"/>
      <c r="G137" s="266"/>
      <c r="H137" s="266"/>
      <c r="I137" s="266"/>
      <c r="J137" s="266"/>
    </row>
    <row r="138" spans="1:10" ht="15.75" thickTop="1" x14ac:dyDescent="0.25">
      <c r="A138" s="188"/>
      <c r="B138" s="188"/>
      <c r="C138" s="188"/>
      <c r="D138" s="188"/>
      <c r="E138" s="188"/>
      <c r="F138" s="188"/>
      <c r="G138" s="188"/>
      <c r="H138" s="188"/>
      <c r="I138" s="188"/>
      <c r="J138" s="188"/>
    </row>
    <row r="139" spans="1:10" x14ac:dyDescent="0.25">
      <c r="A139" s="141" t="s">
        <v>704</v>
      </c>
      <c r="B139" s="142" t="s">
        <v>144</v>
      </c>
      <c r="C139" s="141" t="s">
        <v>145</v>
      </c>
      <c r="D139" s="141" t="s">
        <v>146</v>
      </c>
      <c r="E139" s="272" t="s">
        <v>659</v>
      </c>
      <c r="F139" s="272"/>
      <c r="G139" s="143" t="s">
        <v>147</v>
      </c>
      <c r="H139" s="142" t="s">
        <v>101</v>
      </c>
      <c r="I139" s="142" t="s">
        <v>148</v>
      </c>
      <c r="J139" s="142" t="s">
        <v>4</v>
      </c>
    </row>
    <row r="140" spans="1:10" ht="63.75" x14ac:dyDescent="0.25">
      <c r="A140" s="144" t="s">
        <v>660</v>
      </c>
      <c r="B140" s="145" t="s">
        <v>195</v>
      </c>
      <c r="C140" s="144" t="s">
        <v>152</v>
      </c>
      <c r="D140" s="144" t="s">
        <v>196</v>
      </c>
      <c r="E140" s="269" t="s">
        <v>833</v>
      </c>
      <c r="F140" s="269"/>
      <c r="G140" s="146" t="s">
        <v>166</v>
      </c>
      <c r="H140" s="149">
        <v>1</v>
      </c>
      <c r="I140" s="147">
        <v>3218.47</v>
      </c>
      <c r="J140" s="147">
        <v>3218.47</v>
      </c>
    </row>
    <row r="141" spans="1:10" ht="38.25" x14ac:dyDescent="0.25">
      <c r="A141" s="150" t="s">
        <v>662</v>
      </c>
      <c r="B141" s="151" t="s">
        <v>848</v>
      </c>
      <c r="C141" s="150" t="s">
        <v>161</v>
      </c>
      <c r="D141" s="150" t="s">
        <v>849</v>
      </c>
      <c r="E141" s="270" t="s">
        <v>833</v>
      </c>
      <c r="F141" s="270"/>
      <c r="G141" s="152" t="s">
        <v>99</v>
      </c>
      <c r="H141" s="153">
        <v>25.48</v>
      </c>
      <c r="I141" s="154">
        <v>14.17</v>
      </c>
      <c r="J141" s="154">
        <v>361.05</v>
      </c>
    </row>
    <row r="142" spans="1:10" ht="38.25" x14ac:dyDescent="0.25">
      <c r="A142" s="150" t="s">
        <v>662</v>
      </c>
      <c r="B142" s="151" t="s">
        <v>850</v>
      </c>
      <c r="C142" s="150" t="s">
        <v>161</v>
      </c>
      <c r="D142" s="150" t="s">
        <v>851</v>
      </c>
      <c r="E142" s="270" t="s">
        <v>833</v>
      </c>
      <c r="F142" s="270"/>
      <c r="G142" s="152" t="s">
        <v>99</v>
      </c>
      <c r="H142" s="153">
        <v>74.03</v>
      </c>
      <c r="I142" s="154">
        <v>11.87</v>
      </c>
      <c r="J142" s="154">
        <v>878.73</v>
      </c>
    </row>
    <row r="143" spans="1:10" ht="38.25" x14ac:dyDescent="0.25">
      <c r="A143" s="150" t="s">
        <v>662</v>
      </c>
      <c r="B143" s="151" t="s">
        <v>186</v>
      </c>
      <c r="C143" s="150" t="s">
        <v>161</v>
      </c>
      <c r="D143" s="150" t="s">
        <v>187</v>
      </c>
      <c r="E143" s="270" t="s">
        <v>833</v>
      </c>
      <c r="F143" s="270"/>
      <c r="G143" s="152" t="s">
        <v>166</v>
      </c>
      <c r="H143" s="153">
        <v>1</v>
      </c>
      <c r="I143" s="154">
        <v>468.5</v>
      </c>
      <c r="J143" s="154">
        <v>468.5</v>
      </c>
    </row>
    <row r="144" spans="1:10" ht="25.5" x14ac:dyDescent="0.25">
      <c r="A144" s="150" t="s">
        <v>662</v>
      </c>
      <c r="B144" s="151" t="s">
        <v>188</v>
      </c>
      <c r="C144" s="150" t="s">
        <v>152</v>
      </c>
      <c r="D144" s="150" t="s">
        <v>189</v>
      </c>
      <c r="E144" s="270">
        <v>60</v>
      </c>
      <c r="F144" s="270"/>
      <c r="G144" s="152" t="s">
        <v>166</v>
      </c>
      <c r="H144" s="153">
        <v>1</v>
      </c>
      <c r="I144" s="154">
        <v>39.81</v>
      </c>
      <c r="J144" s="154">
        <v>39.81</v>
      </c>
    </row>
    <row r="145" spans="1:10" ht="38.25" x14ac:dyDescent="0.25">
      <c r="A145" s="150" t="s">
        <v>662</v>
      </c>
      <c r="B145" s="151" t="s">
        <v>852</v>
      </c>
      <c r="C145" s="150" t="s">
        <v>161</v>
      </c>
      <c r="D145" s="150" t="s">
        <v>853</v>
      </c>
      <c r="E145" s="270" t="s">
        <v>833</v>
      </c>
      <c r="F145" s="270"/>
      <c r="G145" s="152" t="s">
        <v>159</v>
      </c>
      <c r="H145" s="153">
        <v>19.87</v>
      </c>
      <c r="I145" s="154">
        <v>74</v>
      </c>
      <c r="J145" s="154">
        <v>1470.38</v>
      </c>
    </row>
    <row r="146" spans="1:10" ht="14.45" customHeight="1" x14ac:dyDescent="0.25">
      <c r="A146" s="155"/>
      <c r="B146" s="155"/>
      <c r="C146" s="155"/>
      <c r="D146" s="155"/>
      <c r="E146" s="155" t="s">
        <v>669</v>
      </c>
      <c r="F146" s="156">
        <v>405.34626557960826</v>
      </c>
      <c r="G146" s="155" t="s">
        <v>670</v>
      </c>
      <c r="H146" s="156">
        <v>459.74</v>
      </c>
      <c r="I146" s="155" t="s">
        <v>671</v>
      </c>
      <c r="J146" s="156">
        <v>865.09</v>
      </c>
    </row>
    <row r="147" spans="1:10" x14ac:dyDescent="0.25">
      <c r="A147" s="155"/>
      <c r="B147" s="155"/>
      <c r="C147" s="155"/>
      <c r="D147" s="155"/>
      <c r="E147" s="155" t="s">
        <v>672</v>
      </c>
      <c r="F147" s="156">
        <v>736.38</v>
      </c>
      <c r="G147" s="155"/>
      <c r="H147" s="268" t="s">
        <v>673</v>
      </c>
      <c r="I147" s="268"/>
      <c r="J147" s="156">
        <v>3954.85</v>
      </c>
    </row>
    <row r="148" spans="1:10" ht="15" customHeight="1" x14ac:dyDescent="0.25">
      <c r="A148" s="271" t="s">
        <v>789</v>
      </c>
      <c r="B148" s="271"/>
      <c r="C148" s="271"/>
      <c r="D148" s="271"/>
      <c r="E148" s="271"/>
      <c r="F148" s="271"/>
      <c r="G148" s="271"/>
      <c r="H148" s="271"/>
      <c r="I148" s="271"/>
      <c r="J148" s="271"/>
    </row>
    <row r="149" spans="1:10" ht="15.75" thickBot="1" x14ac:dyDescent="0.3">
      <c r="A149" s="266" t="s">
        <v>854</v>
      </c>
      <c r="B149" s="266"/>
      <c r="C149" s="266"/>
      <c r="D149" s="266"/>
      <c r="E149" s="266"/>
      <c r="F149" s="266"/>
      <c r="G149" s="266"/>
      <c r="H149" s="266"/>
      <c r="I149" s="266"/>
      <c r="J149" s="266"/>
    </row>
    <row r="150" spans="1:10" ht="15.75" thickTop="1" x14ac:dyDescent="0.25">
      <c r="A150" s="188"/>
      <c r="B150" s="188"/>
      <c r="C150" s="188"/>
      <c r="D150" s="188"/>
      <c r="E150" s="188"/>
      <c r="F150" s="188"/>
      <c r="G150" s="188"/>
      <c r="H150" s="188"/>
      <c r="I150" s="188"/>
      <c r="J150" s="188"/>
    </row>
    <row r="151" spans="1:10" x14ac:dyDescent="0.25">
      <c r="A151" s="141" t="s">
        <v>705</v>
      </c>
      <c r="B151" s="142" t="s">
        <v>144</v>
      </c>
      <c r="C151" s="141" t="s">
        <v>145</v>
      </c>
      <c r="D151" s="141" t="s">
        <v>146</v>
      </c>
      <c r="E151" s="272" t="s">
        <v>659</v>
      </c>
      <c r="F151" s="272"/>
      <c r="G151" s="143" t="s">
        <v>147</v>
      </c>
      <c r="H151" s="142" t="s">
        <v>101</v>
      </c>
      <c r="I151" s="142" t="s">
        <v>148</v>
      </c>
      <c r="J151" s="142" t="s">
        <v>4</v>
      </c>
    </row>
    <row r="152" spans="1:10" ht="63.75" x14ac:dyDescent="0.25">
      <c r="A152" s="144" t="s">
        <v>660</v>
      </c>
      <c r="B152" s="145" t="s">
        <v>197</v>
      </c>
      <c r="C152" s="144" t="s">
        <v>152</v>
      </c>
      <c r="D152" s="144" t="s">
        <v>198</v>
      </c>
      <c r="E152" s="269" t="s">
        <v>833</v>
      </c>
      <c r="F152" s="269"/>
      <c r="G152" s="146" t="s">
        <v>166</v>
      </c>
      <c r="H152" s="149">
        <v>1</v>
      </c>
      <c r="I152" s="147">
        <v>4001.94</v>
      </c>
      <c r="J152" s="147">
        <v>4001.94</v>
      </c>
    </row>
    <row r="153" spans="1:10" ht="38.25" x14ac:dyDescent="0.25">
      <c r="A153" s="150" t="s">
        <v>662</v>
      </c>
      <c r="B153" s="151" t="s">
        <v>848</v>
      </c>
      <c r="C153" s="150" t="s">
        <v>161</v>
      </c>
      <c r="D153" s="150" t="s">
        <v>849</v>
      </c>
      <c r="E153" s="270" t="s">
        <v>833</v>
      </c>
      <c r="F153" s="270"/>
      <c r="G153" s="152" t="s">
        <v>99</v>
      </c>
      <c r="H153" s="153">
        <v>40.302999999999997</v>
      </c>
      <c r="I153" s="154">
        <v>14.17</v>
      </c>
      <c r="J153" s="154">
        <v>571.09</v>
      </c>
    </row>
    <row r="154" spans="1:10" ht="38.25" x14ac:dyDescent="0.25">
      <c r="A154" s="150" t="s">
        <v>662</v>
      </c>
      <c r="B154" s="151" t="s">
        <v>855</v>
      </c>
      <c r="C154" s="150" t="s">
        <v>161</v>
      </c>
      <c r="D154" s="150" t="s">
        <v>856</v>
      </c>
      <c r="E154" s="270" t="s">
        <v>833</v>
      </c>
      <c r="F154" s="270"/>
      <c r="G154" s="152" t="s">
        <v>99</v>
      </c>
      <c r="H154" s="153">
        <v>29.090900000000001</v>
      </c>
      <c r="I154" s="154">
        <v>13.14</v>
      </c>
      <c r="J154" s="154">
        <v>382.25</v>
      </c>
    </row>
    <row r="155" spans="1:10" ht="38.25" x14ac:dyDescent="0.25">
      <c r="A155" s="150" t="s">
        <v>662</v>
      </c>
      <c r="B155" s="151" t="s">
        <v>850</v>
      </c>
      <c r="C155" s="150" t="s">
        <v>161</v>
      </c>
      <c r="D155" s="150" t="s">
        <v>851</v>
      </c>
      <c r="E155" s="270" t="s">
        <v>833</v>
      </c>
      <c r="F155" s="270"/>
      <c r="G155" s="152" t="s">
        <v>99</v>
      </c>
      <c r="H155" s="153">
        <v>50.909100000000002</v>
      </c>
      <c r="I155" s="154">
        <v>11.87</v>
      </c>
      <c r="J155" s="154">
        <v>604.29</v>
      </c>
    </row>
    <row r="156" spans="1:10" ht="38.25" x14ac:dyDescent="0.25">
      <c r="A156" s="150" t="s">
        <v>662</v>
      </c>
      <c r="B156" s="151" t="s">
        <v>186</v>
      </c>
      <c r="C156" s="150" t="s">
        <v>161</v>
      </c>
      <c r="D156" s="150" t="s">
        <v>187</v>
      </c>
      <c r="E156" s="270" t="s">
        <v>833</v>
      </c>
      <c r="F156" s="270"/>
      <c r="G156" s="152" t="s">
        <v>166</v>
      </c>
      <c r="H156" s="153">
        <v>1</v>
      </c>
      <c r="I156" s="154">
        <v>468.5</v>
      </c>
      <c r="J156" s="154">
        <v>468.5</v>
      </c>
    </row>
    <row r="157" spans="1:10" ht="25.5" x14ac:dyDescent="0.25">
      <c r="A157" s="150" t="s">
        <v>662</v>
      </c>
      <c r="B157" s="151" t="s">
        <v>188</v>
      </c>
      <c r="C157" s="150" t="s">
        <v>152</v>
      </c>
      <c r="D157" s="150" t="s">
        <v>189</v>
      </c>
      <c r="E157" s="270">
        <v>60</v>
      </c>
      <c r="F157" s="270"/>
      <c r="G157" s="152" t="s">
        <v>166</v>
      </c>
      <c r="H157" s="153">
        <v>1</v>
      </c>
      <c r="I157" s="154">
        <v>39.81</v>
      </c>
      <c r="J157" s="154">
        <v>39.81</v>
      </c>
    </row>
    <row r="158" spans="1:10" ht="38.25" x14ac:dyDescent="0.25">
      <c r="A158" s="150" t="s">
        <v>662</v>
      </c>
      <c r="B158" s="151" t="s">
        <v>857</v>
      </c>
      <c r="C158" s="150" t="s">
        <v>161</v>
      </c>
      <c r="D158" s="150" t="s">
        <v>858</v>
      </c>
      <c r="E158" s="270" t="s">
        <v>833</v>
      </c>
      <c r="F158" s="270"/>
      <c r="G158" s="152" t="s">
        <v>159</v>
      </c>
      <c r="H158" s="153">
        <v>18.91</v>
      </c>
      <c r="I158" s="154">
        <v>102.38</v>
      </c>
      <c r="J158" s="154">
        <v>1936</v>
      </c>
    </row>
    <row r="159" spans="1:10" ht="14.45" customHeight="1" x14ac:dyDescent="0.25">
      <c r="A159" s="155"/>
      <c r="B159" s="155"/>
      <c r="C159" s="155"/>
      <c r="D159" s="155"/>
      <c r="E159" s="155" t="s">
        <v>669</v>
      </c>
      <c r="F159" s="156">
        <v>488.49686065036082</v>
      </c>
      <c r="G159" s="155" t="s">
        <v>670</v>
      </c>
      <c r="H159" s="156">
        <v>554.04999999999995</v>
      </c>
      <c r="I159" s="155" t="s">
        <v>671</v>
      </c>
      <c r="J159" s="156">
        <v>1042.55</v>
      </c>
    </row>
    <row r="160" spans="1:10" x14ac:dyDescent="0.25">
      <c r="A160" s="155"/>
      <c r="B160" s="155"/>
      <c r="C160" s="155"/>
      <c r="D160" s="155"/>
      <c r="E160" s="155" t="s">
        <v>672</v>
      </c>
      <c r="F160" s="156">
        <v>915.64</v>
      </c>
      <c r="G160" s="155"/>
      <c r="H160" s="268" t="s">
        <v>673</v>
      </c>
      <c r="I160" s="268"/>
      <c r="J160" s="156">
        <v>4917.58</v>
      </c>
    </row>
    <row r="161" spans="1:10" ht="15" customHeight="1" x14ac:dyDescent="0.25">
      <c r="A161" s="271" t="s">
        <v>789</v>
      </c>
      <c r="B161" s="271"/>
      <c r="C161" s="271"/>
      <c r="D161" s="271"/>
      <c r="E161" s="271"/>
      <c r="F161" s="271"/>
      <c r="G161" s="271"/>
      <c r="H161" s="271"/>
      <c r="I161" s="271"/>
      <c r="J161" s="271"/>
    </row>
    <row r="162" spans="1:10" ht="15.75" thickBot="1" x14ac:dyDescent="0.3">
      <c r="A162" s="266" t="s">
        <v>854</v>
      </c>
      <c r="B162" s="266"/>
      <c r="C162" s="266"/>
      <c r="D162" s="266"/>
      <c r="E162" s="266"/>
      <c r="F162" s="266"/>
      <c r="G162" s="266"/>
      <c r="H162" s="266"/>
      <c r="I162" s="266"/>
      <c r="J162" s="266"/>
    </row>
    <row r="163" spans="1:10" ht="15.75" thickTop="1" x14ac:dyDescent="0.25">
      <c r="A163" s="188"/>
      <c r="B163" s="188"/>
      <c r="C163" s="188"/>
      <c r="D163" s="188"/>
      <c r="E163" s="188"/>
      <c r="F163" s="188"/>
      <c r="G163" s="188"/>
      <c r="H163" s="188"/>
      <c r="I163" s="188"/>
      <c r="J163" s="188"/>
    </row>
    <row r="164" spans="1:10" x14ac:dyDescent="0.25">
      <c r="A164" s="141" t="s">
        <v>706</v>
      </c>
      <c r="B164" s="142" t="s">
        <v>144</v>
      </c>
      <c r="C164" s="141" t="s">
        <v>145</v>
      </c>
      <c r="D164" s="141" t="s">
        <v>146</v>
      </c>
      <c r="E164" s="272" t="s">
        <v>659</v>
      </c>
      <c r="F164" s="272"/>
      <c r="G164" s="143" t="s">
        <v>147</v>
      </c>
      <c r="H164" s="142" t="s">
        <v>101</v>
      </c>
      <c r="I164" s="142" t="s">
        <v>148</v>
      </c>
      <c r="J164" s="142" t="s">
        <v>4</v>
      </c>
    </row>
    <row r="165" spans="1:10" ht="26.45" customHeight="1" x14ac:dyDescent="0.25">
      <c r="A165" s="144" t="s">
        <v>660</v>
      </c>
      <c r="B165" s="145" t="s">
        <v>199</v>
      </c>
      <c r="C165" s="144" t="s">
        <v>152</v>
      </c>
      <c r="D165" s="144" t="s">
        <v>200</v>
      </c>
      <c r="E165" s="269" t="s">
        <v>833</v>
      </c>
      <c r="F165" s="269"/>
      <c r="G165" s="146" t="s">
        <v>166</v>
      </c>
      <c r="H165" s="149">
        <v>1</v>
      </c>
      <c r="I165" s="147">
        <v>2629.23</v>
      </c>
      <c r="J165" s="147">
        <v>2629.23</v>
      </c>
    </row>
    <row r="166" spans="1:10" ht="26.45" customHeight="1" x14ac:dyDescent="0.25">
      <c r="A166" s="150" t="s">
        <v>662</v>
      </c>
      <c r="B166" s="151" t="s">
        <v>859</v>
      </c>
      <c r="C166" s="150" t="s">
        <v>161</v>
      </c>
      <c r="D166" s="150" t="s">
        <v>860</v>
      </c>
      <c r="E166" s="270" t="s">
        <v>833</v>
      </c>
      <c r="F166" s="270"/>
      <c r="G166" s="152" t="s">
        <v>99</v>
      </c>
      <c r="H166" s="153">
        <v>21</v>
      </c>
      <c r="I166" s="154">
        <v>13.77</v>
      </c>
      <c r="J166" s="154">
        <v>289.17</v>
      </c>
    </row>
    <row r="167" spans="1:10" ht="26.45" customHeight="1" x14ac:dyDescent="0.25">
      <c r="A167" s="150" t="s">
        <v>662</v>
      </c>
      <c r="B167" s="151" t="s">
        <v>861</v>
      </c>
      <c r="C167" s="150" t="s">
        <v>161</v>
      </c>
      <c r="D167" s="150" t="s">
        <v>862</v>
      </c>
      <c r="E167" s="270" t="s">
        <v>833</v>
      </c>
      <c r="F167" s="270"/>
      <c r="G167" s="152" t="s">
        <v>99</v>
      </c>
      <c r="H167" s="153">
        <v>4.6666999999999996</v>
      </c>
      <c r="I167" s="154">
        <v>13.31</v>
      </c>
      <c r="J167" s="154">
        <v>62.11</v>
      </c>
    </row>
    <row r="168" spans="1:10" ht="25.5" x14ac:dyDescent="0.25">
      <c r="A168" s="150" t="s">
        <v>662</v>
      </c>
      <c r="B168" s="151" t="s">
        <v>863</v>
      </c>
      <c r="C168" s="150" t="s">
        <v>161</v>
      </c>
      <c r="D168" s="150" t="s">
        <v>864</v>
      </c>
      <c r="E168" s="270" t="s">
        <v>833</v>
      </c>
      <c r="F168" s="270"/>
      <c r="G168" s="152" t="s">
        <v>99</v>
      </c>
      <c r="H168" s="153">
        <v>40.833300000000001</v>
      </c>
      <c r="I168" s="154">
        <v>12.73</v>
      </c>
      <c r="J168" s="154">
        <v>519.79999999999995</v>
      </c>
    </row>
    <row r="169" spans="1:10" ht="38.25" x14ac:dyDescent="0.25">
      <c r="A169" s="150" t="s">
        <v>662</v>
      </c>
      <c r="B169" s="151" t="s">
        <v>186</v>
      </c>
      <c r="C169" s="150" t="s">
        <v>161</v>
      </c>
      <c r="D169" s="150" t="s">
        <v>187</v>
      </c>
      <c r="E169" s="270" t="s">
        <v>833</v>
      </c>
      <c r="F169" s="270"/>
      <c r="G169" s="152" t="s">
        <v>166</v>
      </c>
      <c r="H169" s="153">
        <v>1</v>
      </c>
      <c r="I169" s="154">
        <v>468.5</v>
      </c>
      <c r="J169" s="154">
        <v>468.5</v>
      </c>
    </row>
    <row r="170" spans="1:10" ht="25.5" x14ac:dyDescent="0.25">
      <c r="A170" s="150" t="s">
        <v>662</v>
      </c>
      <c r="B170" s="151" t="s">
        <v>188</v>
      </c>
      <c r="C170" s="150" t="s">
        <v>152</v>
      </c>
      <c r="D170" s="150" t="s">
        <v>189</v>
      </c>
      <c r="E170" s="270">
        <v>60</v>
      </c>
      <c r="F170" s="270"/>
      <c r="G170" s="152" t="s">
        <v>166</v>
      </c>
      <c r="H170" s="153">
        <v>1</v>
      </c>
      <c r="I170" s="154">
        <v>39.81</v>
      </c>
      <c r="J170" s="154">
        <v>39.81</v>
      </c>
    </row>
    <row r="171" spans="1:10" ht="38.25" x14ac:dyDescent="0.25">
      <c r="A171" s="150" t="s">
        <v>662</v>
      </c>
      <c r="B171" s="151" t="s">
        <v>865</v>
      </c>
      <c r="C171" s="150" t="s">
        <v>161</v>
      </c>
      <c r="D171" s="150" t="s">
        <v>866</v>
      </c>
      <c r="E171" s="270" t="s">
        <v>833</v>
      </c>
      <c r="F171" s="270"/>
      <c r="G171" s="152" t="s">
        <v>159</v>
      </c>
      <c r="H171" s="153">
        <v>13.083299999999999</v>
      </c>
      <c r="I171" s="154">
        <v>95.53</v>
      </c>
      <c r="J171" s="154">
        <v>1249.8399999999999</v>
      </c>
    </row>
    <row r="172" spans="1:10" ht="14.45" customHeight="1" x14ac:dyDescent="0.25">
      <c r="A172" s="155"/>
      <c r="B172" s="155"/>
      <c r="C172" s="155"/>
      <c r="D172" s="155"/>
      <c r="E172" s="155" t="s">
        <v>669</v>
      </c>
      <c r="F172" s="156">
        <v>237.09118170743136</v>
      </c>
      <c r="G172" s="155" t="s">
        <v>670</v>
      </c>
      <c r="H172" s="156">
        <v>268.91000000000003</v>
      </c>
      <c r="I172" s="155" t="s">
        <v>671</v>
      </c>
      <c r="J172" s="156">
        <v>506</v>
      </c>
    </row>
    <row r="173" spans="1:10" x14ac:dyDescent="0.25">
      <c r="A173" s="155"/>
      <c r="B173" s="155"/>
      <c r="C173" s="155"/>
      <c r="D173" s="155"/>
      <c r="E173" s="155" t="s">
        <v>672</v>
      </c>
      <c r="F173" s="156">
        <v>601.55999999999995</v>
      </c>
      <c r="G173" s="155"/>
      <c r="H173" s="268" t="s">
        <v>673</v>
      </c>
      <c r="I173" s="268"/>
      <c r="J173" s="156">
        <v>3230.79</v>
      </c>
    </row>
    <row r="174" spans="1:10" ht="15" customHeight="1" x14ac:dyDescent="0.25">
      <c r="A174" s="271" t="s">
        <v>789</v>
      </c>
      <c r="B174" s="271"/>
      <c r="C174" s="271"/>
      <c r="D174" s="271"/>
      <c r="E174" s="271"/>
      <c r="F174" s="271"/>
      <c r="G174" s="271"/>
      <c r="H174" s="271"/>
      <c r="I174" s="271"/>
      <c r="J174" s="271"/>
    </row>
    <row r="175" spans="1:10" ht="15.75" thickBot="1" x14ac:dyDescent="0.3">
      <c r="A175" s="266" t="s">
        <v>867</v>
      </c>
      <c r="B175" s="266"/>
      <c r="C175" s="266"/>
      <c r="D175" s="266"/>
      <c r="E175" s="266"/>
      <c r="F175" s="266"/>
      <c r="G175" s="266"/>
      <c r="H175" s="266"/>
      <c r="I175" s="266"/>
      <c r="J175" s="266"/>
    </row>
    <row r="176" spans="1:10" ht="15.75" thickTop="1" x14ac:dyDescent="0.25">
      <c r="A176" s="188"/>
      <c r="B176" s="188"/>
      <c r="C176" s="188"/>
      <c r="D176" s="188"/>
      <c r="E176" s="188"/>
      <c r="F176" s="188"/>
      <c r="G176" s="188"/>
      <c r="H176" s="188"/>
      <c r="I176" s="188"/>
      <c r="J176" s="188"/>
    </row>
    <row r="177" spans="1:10" x14ac:dyDescent="0.25">
      <c r="A177" s="141" t="s">
        <v>707</v>
      </c>
      <c r="B177" s="142" t="s">
        <v>144</v>
      </c>
      <c r="C177" s="141" t="s">
        <v>145</v>
      </c>
      <c r="D177" s="141" t="s">
        <v>146</v>
      </c>
      <c r="E177" s="272" t="s">
        <v>659</v>
      </c>
      <c r="F177" s="272"/>
      <c r="G177" s="143" t="s">
        <v>147</v>
      </c>
      <c r="H177" s="142" t="s">
        <v>101</v>
      </c>
      <c r="I177" s="142" t="s">
        <v>148</v>
      </c>
      <c r="J177" s="142" t="s">
        <v>4</v>
      </c>
    </row>
    <row r="178" spans="1:10" ht="63.75" x14ac:dyDescent="0.25">
      <c r="A178" s="144" t="s">
        <v>660</v>
      </c>
      <c r="B178" s="145" t="s">
        <v>201</v>
      </c>
      <c r="C178" s="144" t="s">
        <v>152</v>
      </c>
      <c r="D178" s="144" t="s">
        <v>202</v>
      </c>
      <c r="E178" s="269" t="s">
        <v>661</v>
      </c>
      <c r="F178" s="269"/>
      <c r="G178" s="146" t="s">
        <v>166</v>
      </c>
      <c r="H178" s="149">
        <v>1</v>
      </c>
      <c r="I178" s="147">
        <v>2893.5</v>
      </c>
      <c r="J178" s="147">
        <v>2893.5</v>
      </c>
    </row>
    <row r="179" spans="1:10" ht="38.25" x14ac:dyDescent="0.25">
      <c r="A179" s="150" t="s">
        <v>662</v>
      </c>
      <c r="B179" s="151" t="s">
        <v>868</v>
      </c>
      <c r="C179" s="150" t="s">
        <v>161</v>
      </c>
      <c r="D179" s="150" t="s">
        <v>869</v>
      </c>
      <c r="E179" s="270" t="s">
        <v>833</v>
      </c>
      <c r="F179" s="270"/>
      <c r="G179" s="152" t="s">
        <v>99</v>
      </c>
      <c r="H179" s="153">
        <v>1.9975000000000001</v>
      </c>
      <c r="I179" s="154">
        <v>16.39</v>
      </c>
      <c r="J179" s="154">
        <v>32.729999999999997</v>
      </c>
    </row>
    <row r="180" spans="1:10" ht="38.25" x14ac:dyDescent="0.25">
      <c r="A180" s="150" t="s">
        <v>662</v>
      </c>
      <c r="B180" s="151" t="s">
        <v>870</v>
      </c>
      <c r="C180" s="150" t="s">
        <v>161</v>
      </c>
      <c r="D180" s="150" t="s">
        <v>871</v>
      </c>
      <c r="E180" s="270" t="s">
        <v>833</v>
      </c>
      <c r="F180" s="270"/>
      <c r="G180" s="152" t="s">
        <v>99</v>
      </c>
      <c r="H180" s="153">
        <v>24.436299999999999</v>
      </c>
      <c r="I180" s="154">
        <v>15.37</v>
      </c>
      <c r="J180" s="154">
        <v>375.58</v>
      </c>
    </row>
    <row r="181" spans="1:10" ht="38.25" x14ac:dyDescent="0.25">
      <c r="A181" s="150" t="s">
        <v>662</v>
      </c>
      <c r="B181" s="151" t="s">
        <v>872</v>
      </c>
      <c r="C181" s="150" t="s">
        <v>161</v>
      </c>
      <c r="D181" s="150" t="s">
        <v>873</v>
      </c>
      <c r="E181" s="270" t="s">
        <v>833</v>
      </c>
      <c r="F181" s="270"/>
      <c r="G181" s="152" t="s">
        <v>99</v>
      </c>
      <c r="H181" s="153">
        <v>46.286799999999999</v>
      </c>
      <c r="I181" s="154">
        <v>14.31</v>
      </c>
      <c r="J181" s="154">
        <v>662.36</v>
      </c>
    </row>
    <row r="182" spans="1:10" ht="38.25" x14ac:dyDescent="0.25">
      <c r="A182" s="150" t="s">
        <v>662</v>
      </c>
      <c r="B182" s="151" t="s">
        <v>874</v>
      </c>
      <c r="C182" s="150" t="s">
        <v>161</v>
      </c>
      <c r="D182" s="150" t="s">
        <v>875</v>
      </c>
      <c r="E182" s="270" t="s">
        <v>833</v>
      </c>
      <c r="F182" s="270"/>
      <c r="G182" s="152" t="s">
        <v>99</v>
      </c>
      <c r="H182" s="153">
        <v>17.426500000000001</v>
      </c>
      <c r="I182" s="154">
        <v>12.68</v>
      </c>
      <c r="J182" s="154">
        <v>220.96</v>
      </c>
    </row>
    <row r="183" spans="1:10" ht="38.25" x14ac:dyDescent="0.25">
      <c r="A183" s="150" t="s">
        <v>662</v>
      </c>
      <c r="B183" s="151" t="s">
        <v>876</v>
      </c>
      <c r="C183" s="150" t="s">
        <v>161</v>
      </c>
      <c r="D183" s="150" t="s">
        <v>877</v>
      </c>
      <c r="E183" s="270" t="s">
        <v>833</v>
      </c>
      <c r="F183" s="270"/>
      <c r="G183" s="152" t="s">
        <v>99</v>
      </c>
      <c r="H183" s="153">
        <v>8.6887000000000008</v>
      </c>
      <c r="I183" s="154">
        <v>10.6</v>
      </c>
      <c r="J183" s="154">
        <v>92.1</v>
      </c>
    </row>
    <row r="184" spans="1:10" ht="38.25" x14ac:dyDescent="0.25">
      <c r="A184" s="150" t="s">
        <v>662</v>
      </c>
      <c r="B184" s="151" t="s">
        <v>878</v>
      </c>
      <c r="C184" s="150" t="s">
        <v>161</v>
      </c>
      <c r="D184" s="150" t="s">
        <v>879</v>
      </c>
      <c r="E184" s="270" t="s">
        <v>833</v>
      </c>
      <c r="F184" s="270"/>
      <c r="G184" s="152" t="s">
        <v>99</v>
      </c>
      <c r="H184" s="153">
        <v>1.9484999999999999</v>
      </c>
      <c r="I184" s="154">
        <v>10.210000000000001</v>
      </c>
      <c r="J184" s="154">
        <v>19.89</v>
      </c>
    </row>
    <row r="185" spans="1:10" ht="38.25" x14ac:dyDescent="0.25">
      <c r="A185" s="150" t="s">
        <v>662</v>
      </c>
      <c r="B185" s="151" t="s">
        <v>186</v>
      </c>
      <c r="C185" s="150" t="s">
        <v>161</v>
      </c>
      <c r="D185" s="150" t="s">
        <v>187</v>
      </c>
      <c r="E185" s="270" t="s">
        <v>833</v>
      </c>
      <c r="F185" s="270"/>
      <c r="G185" s="152" t="s">
        <v>166</v>
      </c>
      <c r="H185" s="153">
        <v>1</v>
      </c>
      <c r="I185" s="154">
        <v>468.5</v>
      </c>
      <c r="J185" s="154">
        <v>468.5</v>
      </c>
    </row>
    <row r="186" spans="1:10" ht="25.5" x14ac:dyDescent="0.25">
      <c r="A186" s="150" t="s">
        <v>662</v>
      </c>
      <c r="B186" s="151" t="s">
        <v>188</v>
      </c>
      <c r="C186" s="150" t="s">
        <v>152</v>
      </c>
      <c r="D186" s="150" t="s">
        <v>189</v>
      </c>
      <c r="E186" s="270">
        <v>60</v>
      </c>
      <c r="F186" s="270"/>
      <c r="G186" s="152" t="s">
        <v>166</v>
      </c>
      <c r="H186" s="153">
        <v>1</v>
      </c>
      <c r="I186" s="154">
        <v>39.81</v>
      </c>
      <c r="J186" s="154">
        <v>39.81</v>
      </c>
    </row>
    <row r="187" spans="1:10" ht="38.25" x14ac:dyDescent="0.25">
      <c r="A187" s="150" t="s">
        <v>662</v>
      </c>
      <c r="B187" s="151" t="s">
        <v>880</v>
      </c>
      <c r="C187" s="150" t="s">
        <v>161</v>
      </c>
      <c r="D187" s="150" t="s">
        <v>881</v>
      </c>
      <c r="E187" s="270" t="s">
        <v>833</v>
      </c>
      <c r="F187" s="270"/>
      <c r="G187" s="152" t="s">
        <v>159</v>
      </c>
      <c r="H187" s="153">
        <v>1.88</v>
      </c>
      <c r="I187" s="154">
        <v>52.9</v>
      </c>
      <c r="J187" s="154">
        <v>99.45</v>
      </c>
    </row>
    <row r="188" spans="1:10" ht="38.25" x14ac:dyDescent="0.25">
      <c r="A188" s="150" t="s">
        <v>662</v>
      </c>
      <c r="B188" s="151" t="s">
        <v>882</v>
      </c>
      <c r="C188" s="150" t="s">
        <v>152</v>
      </c>
      <c r="D188" s="150" t="s">
        <v>883</v>
      </c>
      <c r="E188" s="270">
        <v>907</v>
      </c>
      <c r="F188" s="270"/>
      <c r="G188" s="152" t="s">
        <v>159</v>
      </c>
      <c r="H188" s="153">
        <v>7.24</v>
      </c>
      <c r="I188" s="154">
        <v>121.84</v>
      </c>
      <c r="J188" s="154">
        <v>882.12</v>
      </c>
    </row>
    <row r="189" spans="1:10" ht="14.45" customHeight="1" x14ac:dyDescent="0.25">
      <c r="A189" s="155"/>
      <c r="B189" s="155"/>
      <c r="C189" s="155"/>
      <c r="D189" s="155"/>
      <c r="E189" s="155" t="s">
        <v>669</v>
      </c>
      <c r="F189" s="156">
        <v>314.26295567425734</v>
      </c>
      <c r="G189" s="155" t="s">
        <v>670</v>
      </c>
      <c r="H189" s="156">
        <v>356.44</v>
      </c>
      <c r="I189" s="155" t="s">
        <v>671</v>
      </c>
      <c r="J189" s="156">
        <v>670.7</v>
      </c>
    </row>
    <row r="190" spans="1:10" x14ac:dyDescent="0.25">
      <c r="A190" s="155"/>
      <c r="B190" s="155"/>
      <c r="C190" s="155"/>
      <c r="D190" s="155"/>
      <c r="E190" s="155" t="s">
        <v>672</v>
      </c>
      <c r="F190" s="156">
        <v>662.03</v>
      </c>
      <c r="G190" s="155"/>
      <c r="H190" s="268" t="s">
        <v>673</v>
      </c>
      <c r="I190" s="268"/>
      <c r="J190" s="156">
        <v>3555.53</v>
      </c>
    </row>
    <row r="191" spans="1:10" ht="15" customHeight="1" x14ac:dyDescent="0.25">
      <c r="A191" s="271" t="s">
        <v>789</v>
      </c>
      <c r="B191" s="271"/>
      <c r="C191" s="271"/>
      <c r="D191" s="271"/>
      <c r="E191" s="271"/>
      <c r="F191" s="271"/>
      <c r="G191" s="271"/>
      <c r="H191" s="271"/>
      <c r="I191" s="271"/>
      <c r="J191" s="271"/>
    </row>
    <row r="192" spans="1:10" ht="15.75" thickBot="1" x14ac:dyDescent="0.3">
      <c r="A192" s="266" t="s">
        <v>884</v>
      </c>
      <c r="B192" s="266"/>
      <c r="C192" s="266"/>
      <c r="D192" s="266"/>
      <c r="E192" s="266"/>
      <c r="F192" s="266"/>
      <c r="G192" s="266"/>
      <c r="H192" s="266"/>
      <c r="I192" s="266"/>
      <c r="J192" s="266"/>
    </row>
    <row r="193" spans="1:10" ht="15.75" thickTop="1" x14ac:dyDescent="0.25">
      <c r="A193" s="188"/>
      <c r="B193" s="188"/>
      <c r="C193" s="188"/>
      <c r="D193" s="188"/>
      <c r="E193" s="188"/>
      <c r="F193" s="188"/>
      <c r="G193" s="188"/>
      <c r="H193" s="188"/>
      <c r="I193" s="188"/>
      <c r="J193" s="188"/>
    </row>
    <row r="194" spans="1:10" x14ac:dyDescent="0.25">
      <c r="A194" s="141" t="s">
        <v>711</v>
      </c>
      <c r="B194" s="142" t="s">
        <v>144</v>
      </c>
      <c r="C194" s="141" t="s">
        <v>145</v>
      </c>
      <c r="D194" s="141" t="s">
        <v>146</v>
      </c>
      <c r="E194" s="272" t="s">
        <v>659</v>
      </c>
      <c r="F194" s="272"/>
      <c r="G194" s="143" t="s">
        <v>147</v>
      </c>
      <c r="H194" s="142" t="s">
        <v>101</v>
      </c>
      <c r="I194" s="142" t="s">
        <v>148</v>
      </c>
      <c r="J194" s="142" t="s">
        <v>4</v>
      </c>
    </row>
    <row r="195" spans="1:10" ht="102" x14ac:dyDescent="0.25">
      <c r="A195" s="144" t="s">
        <v>660</v>
      </c>
      <c r="B195" s="145" t="s">
        <v>211</v>
      </c>
      <c r="C195" s="144" t="s">
        <v>152</v>
      </c>
      <c r="D195" s="144" t="s">
        <v>212</v>
      </c>
      <c r="E195" s="269">
        <v>115</v>
      </c>
      <c r="F195" s="269"/>
      <c r="G195" s="146" t="s">
        <v>159</v>
      </c>
      <c r="H195" s="149">
        <v>1</v>
      </c>
      <c r="I195" s="147">
        <v>733.43</v>
      </c>
      <c r="J195" s="147">
        <v>733.43</v>
      </c>
    </row>
    <row r="196" spans="1:10" ht="25.5" x14ac:dyDescent="0.25">
      <c r="A196" s="150" t="s">
        <v>662</v>
      </c>
      <c r="B196" s="151" t="s">
        <v>792</v>
      </c>
      <c r="C196" s="150" t="s">
        <v>161</v>
      </c>
      <c r="D196" s="150" t="s">
        <v>793</v>
      </c>
      <c r="E196" s="270" t="s">
        <v>665</v>
      </c>
      <c r="F196" s="270"/>
      <c r="G196" s="152" t="s">
        <v>666</v>
      </c>
      <c r="H196" s="153">
        <v>2.86</v>
      </c>
      <c r="I196" s="154">
        <v>18.25</v>
      </c>
      <c r="J196" s="154">
        <v>52.19</v>
      </c>
    </row>
    <row r="197" spans="1:10" ht="25.5" x14ac:dyDescent="0.25">
      <c r="A197" s="150" t="s">
        <v>662</v>
      </c>
      <c r="B197" s="151" t="s">
        <v>885</v>
      </c>
      <c r="C197" s="150" t="s">
        <v>161</v>
      </c>
      <c r="D197" s="150" t="s">
        <v>886</v>
      </c>
      <c r="E197" s="270" t="s">
        <v>665</v>
      </c>
      <c r="F197" s="270"/>
      <c r="G197" s="152" t="s">
        <v>666</v>
      </c>
      <c r="H197" s="153">
        <v>3.81</v>
      </c>
      <c r="I197" s="154">
        <v>22.78</v>
      </c>
      <c r="J197" s="154">
        <v>86.79</v>
      </c>
    </row>
    <row r="198" spans="1:10" ht="38.25" x14ac:dyDescent="0.25">
      <c r="A198" s="150" t="s">
        <v>662</v>
      </c>
      <c r="B198" s="151" t="s">
        <v>887</v>
      </c>
      <c r="C198" s="150" t="s">
        <v>161</v>
      </c>
      <c r="D198" s="150" t="s">
        <v>888</v>
      </c>
      <c r="E198" s="270" t="s">
        <v>889</v>
      </c>
      <c r="F198" s="270"/>
      <c r="G198" s="152" t="s">
        <v>159</v>
      </c>
      <c r="H198" s="153">
        <v>0.70499999999999996</v>
      </c>
      <c r="I198" s="154">
        <v>9.85</v>
      </c>
      <c r="J198" s="154">
        <v>6.94</v>
      </c>
    </row>
    <row r="199" spans="1:10" ht="38.25" x14ac:dyDescent="0.25">
      <c r="A199" s="150" t="s">
        <v>662</v>
      </c>
      <c r="B199" s="151" t="s">
        <v>890</v>
      </c>
      <c r="C199" s="150" t="s">
        <v>161</v>
      </c>
      <c r="D199" s="150" t="s">
        <v>891</v>
      </c>
      <c r="E199" s="270" t="s">
        <v>889</v>
      </c>
      <c r="F199" s="270"/>
      <c r="G199" s="152" t="s">
        <v>159</v>
      </c>
      <c r="H199" s="153">
        <v>1.411</v>
      </c>
      <c r="I199" s="154">
        <v>9.69</v>
      </c>
      <c r="J199" s="154">
        <v>13.67</v>
      </c>
    </row>
    <row r="200" spans="1:10" x14ac:dyDescent="0.25">
      <c r="A200" s="189" t="s">
        <v>798</v>
      </c>
      <c r="B200" s="190" t="s">
        <v>892</v>
      </c>
      <c r="C200" s="189" t="s">
        <v>810</v>
      </c>
      <c r="D200" s="189" t="s">
        <v>893</v>
      </c>
      <c r="E200" s="267" t="s">
        <v>805</v>
      </c>
      <c r="F200" s="267"/>
      <c r="G200" s="191" t="s">
        <v>826</v>
      </c>
      <c r="H200" s="192">
        <v>3.85</v>
      </c>
      <c r="I200" s="193">
        <v>11.68</v>
      </c>
      <c r="J200" s="193">
        <v>44.96</v>
      </c>
    </row>
    <row r="201" spans="1:10" ht="25.5" x14ac:dyDescent="0.25">
      <c r="A201" s="189" t="s">
        <v>798</v>
      </c>
      <c r="B201" s="190" t="s">
        <v>894</v>
      </c>
      <c r="C201" s="189" t="s">
        <v>810</v>
      </c>
      <c r="D201" s="189" t="s">
        <v>895</v>
      </c>
      <c r="E201" s="267" t="s">
        <v>805</v>
      </c>
      <c r="F201" s="267"/>
      <c r="G201" s="191" t="s">
        <v>159</v>
      </c>
      <c r="H201" s="192">
        <v>0.56999999999999995</v>
      </c>
      <c r="I201" s="193">
        <v>75.959999999999994</v>
      </c>
      <c r="J201" s="193">
        <v>43.29</v>
      </c>
    </row>
    <row r="202" spans="1:10" ht="25.5" x14ac:dyDescent="0.25">
      <c r="A202" s="189" t="s">
        <v>798</v>
      </c>
      <c r="B202" s="190" t="s">
        <v>896</v>
      </c>
      <c r="C202" s="189" t="s">
        <v>810</v>
      </c>
      <c r="D202" s="189" t="s">
        <v>897</v>
      </c>
      <c r="E202" s="267" t="s">
        <v>805</v>
      </c>
      <c r="F202" s="267"/>
      <c r="G202" s="191" t="s">
        <v>898</v>
      </c>
      <c r="H202" s="192">
        <v>2.95</v>
      </c>
      <c r="I202" s="193">
        <v>80.06</v>
      </c>
      <c r="J202" s="193">
        <v>236.17</v>
      </c>
    </row>
    <row r="203" spans="1:10" x14ac:dyDescent="0.25">
      <c r="A203" s="189" t="s">
        <v>798</v>
      </c>
      <c r="B203" s="190" t="s">
        <v>899</v>
      </c>
      <c r="C203" s="189" t="s">
        <v>810</v>
      </c>
      <c r="D203" s="189" t="s">
        <v>900</v>
      </c>
      <c r="E203" s="267" t="s">
        <v>805</v>
      </c>
      <c r="F203" s="267"/>
      <c r="G203" s="191" t="s">
        <v>153</v>
      </c>
      <c r="H203" s="192">
        <v>2.3999999999999998E-3</v>
      </c>
      <c r="I203" s="193">
        <v>385.32</v>
      </c>
      <c r="J203" s="193">
        <v>0.92</v>
      </c>
    </row>
    <row r="204" spans="1:10" x14ac:dyDescent="0.25">
      <c r="A204" s="189" t="s">
        <v>798</v>
      </c>
      <c r="B204" s="190" t="s">
        <v>901</v>
      </c>
      <c r="C204" s="189" t="s">
        <v>810</v>
      </c>
      <c r="D204" s="189" t="s">
        <v>902</v>
      </c>
      <c r="E204" s="267" t="s">
        <v>805</v>
      </c>
      <c r="F204" s="267"/>
      <c r="G204" s="191" t="s">
        <v>826</v>
      </c>
      <c r="H204" s="192">
        <v>8.56</v>
      </c>
      <c r="I204" s="193">
        <v>10.43</v>
      </c>
      <c r="J204" s="193">
        <v>89.28</v>
      </c>
    </row>
    <row r="205" spans="1:10" x14ac:dyDescent="0.25">
      <c r="A205" s="189" t="s">
        <v>798</v>
      </c>
      <c r="B205" s="190" t="s">
        <v>903</v>
      </c>
      <c r="C205" s="189" t="s">
        <v>161</v>
      </c>
      <c r="D205" s="189" t="s">
        <v>904</v>
      </c>
      <c r="E205" s="267" t="s">
        <v>805</v>
      </c>
      <c r="F205" s="267"/>
      <c r="G205" s="191" t="s">
        <v>99</v>
      </c>
      <c r="H205" s="192">
        <v>4.3</v>
      </c>
      <c r="I205" s="193">
        <v>9.91</v>
      </c>
      <c r="J205" s="193">
        <v>42.61</v>
      </c>
    </row>
    <row r="206" spans="1:10" ht="25.5" x14ac:dyDescent="0.25">
      <c r="A206" s="189" t="s">
        <v>798</v>
      </c>
      <c r="B206" s="190" t="s">
        <v>905</v>
      </c>
      <c r="C206" s="189" t="s">
        <v>161</v>
      </c>
      <c r="D206" s="189" t="s">
        <v>906</v>
      </c>
      <c r="E206" s="267" t="s">
        <v>805</v>
      </c>
      <c r="F206" s="267"/>
      <c r="G206" s="191" t="s">
        <v>100</v>
      </c>
      <c r="H206" s="192">
        <v>0.11</v>
      </c>
      <c r="I206" s="193">
        <v>18.920000000000002</v>
      </c>
      <c r="J206" s="193">
        <v>2.08</v>
      </c>
    </row>
    <row r="207" spans="1:10" ht="25.5" x14ac:dyDescent="0.25">
      <c r="A207" s="189" t="s">
        <v>798</v>
      </c>
      <c r="B207" s="190" t="s">
        <v>907</v>
      </c>
      <c r="C207" s="189" t="s">
        <v>161</v>
      </c>
      <c r="D207" s="189" t="s">
        <v>908</v>
      </c>
      <c r="E207" s="267" t="s">
        <v>805</v>
      </c>
      <c r="F207" s="267"/>
      <c r="G207" s="191" t="s">
        <v>100</v>
      </c>
      <c r="H207" s="192">
        <v>7.5999999999999998E-2</v>
      </c>
      <c r="I207" s="193">
        <v>12.15</v>
      </c>
      <c r="J207" s="193">
        <v>0.92</v>
      </c>
    </row>
    <row r="208" spans="1:10" x14ac:dyDescent="0.25">
      <c r="A208" s="189" t="s">
        <v>798</v>
      </c>
      <c r="B208" s="190" t="s">
        <v>909</v>
      </c>
      <c r="C208" s="189" t="s">
        <v>161</v>
      </c>
      <c r="D208" s="189" t="s">
        <v>910</v>
      </c>
      <c r="E208" s="267" t="s">
        <v>805</v>
      </c>
      <c r="F208" s="267"/>
      <c r="G208" s="191" t="s">
        <v>99</v>
      </c>
      <c r="H208" s="192">
        <v>2.88</v>
      </c>
      <c r="I208" s="193">
        <v>39.450000000000003</v>
      </c>
      <c r="J208" s="193">
        <v>113.61</v>
      </c>
    </row>
    <row r="209" spans="1:10" ht="14.45" customHeight="1" x14ac:dyDescent="0.25">
      <c r="A209" s="155"/>
      <c r="B209" s="155"/>
      <c r="C209" s="155"/>
      <c r="D209" s="155"/>
      <c r="E209" s="155" t="s">
        <v>669</v>
      </c>
      <c r="F209" s="156">
        <v>52.881641833005347</v>
      </c>
      <c r="G209" s="155" t="s">
        <v>670</v>
      </c>
      <c r="H209" s="156">
        <v>59.98</v>
      </c>
      <c r="I209" s="155" t="s">
        <v>671</v>
      </c>
      <c r="J209" s="156">
        <v>112.86000000000001</v>
      </c>
    </row>
    <row r="210" spans="1:10" x14ac:dyDescent="0.25">
      <c r="A210" s="155"/>
      <c r="B210" s="155"/>
      <c r="C210" s="155"/>
      <c r="D210" s="155"/>
      <c r="E210" s="155" t="s">
        <v>672</v>
      </c>
      <c r="F210" s="156">
        <v>167.8</v>
      </c>
      <c r="G210" s="155"/>
      <c r="H210" s="268" t="s">
        <v>673</v>
      </c>
      <c r="I210" s="268"/>
      <c r="J210" s="156">
        <v>901.23</v>
      </c>
    </row>
    <row r="211" spans="1:10" ht="15" customHeight="1" x14ac:dyDescent="0.25">
      <c r="A211" s="271" t="s">
        <v>789</v>
      </c>
      <c r="B211" s="271"/>
      <c r="C211" s="271"/>
      <c r="D211" s="271"/>
      <c r="E211" s="271"/>
      <c r="F211" s="271"/>
      <c r="G211" s="271"/>
      <c r="H211" s="271"/>
      <c r="I211" s="271"/>
      <c r="J211" s="271"/>
    </row>
    <row r="212" spans="1:10" ht="15.75" thickBot="1" x14ac:dyDescent="0.3">
      <c r="A212" s="266" t="s">
        <v>911</v>
      </c>
      <c r="B212" s="266"/>
      <c r="C212" s="266"/>
      <c r="D212" s="266"/>
      <c r="E212" s="266"/>
      <c r="F212" s="266"/>
      <c r="G212" s="266"/>
      <c r="H212" s="266"/>
      <c r="I212" s="266"/>
      <c r="J212" s="266"/>
    </row>
    <row r="213" spans="1:10" ht="15.75" thickTop="1" x14ac:dyDescent="0.25">
      <c r="A213" s="188"/>
      <c r="B213" s="188"/>
      <c r="C213" s="188"/>
      <c r="D213" s="188"/>
      <c r="E213" s="188"/>
      <c r="F213" s="188"/>
      <c r="G213" s="188"/>
      <c r="H213" s="188"/>
      <c r="I213" s="188"/>
      <c r="J213" s="188"/>
    </row>
    <row r="214" spans="1:10" x14ac:dyDescent="0.25">
      <c r="A214" s="141" t="s">
        <v>712</v>
      </c>
      <c r="B214" s="142" t="s">
        <v>144</v>
      </c>
      <c r="C214" s="141" t="s">
        <v>145</v>
      </c>
      <c r="D214" s="141" t="s">
        <v>146</v>
      </c>
      <c r="E214" s="272" t="s">
        <v>659</v>
      </c>
      <c r="F214" s="272"/>
      <c r="G214" s="143" t="s">
        <v>147</v>
      </c>
      <c r="H214" s="142" t="s">
        <v>101</v>
      </c>
      <c r="I214" s="142" t="s">
        <v>148</v>
      </c>
      <c r="J214" s="142" t="s">
        <v>4</v>
      </c>
    </row>
    <row r="215" spans="1:10" ht="51" x14ac:dyDescent="0.25">
      <c r="A215" s="144" t="s">
        <v>660</v>
      </c>
      <c r="B215" s="145" t="s">
        <v>230</v>
      </c>
      <c r="C215" s="144" t="s">
        <v>152</v>
      </c>
      <c r="D215" s="144" t="s">
        <v>231</v>
      </c>
      <c r="E215" s="269">
        <v>124</v>
      </c>
      <c r="F215" s="269"/>
      <c r="G215" s="146" t="s">
        <v>159</v>
      </c>
      <c r="H215" s="149">
        <v>1</v>
      </c>
      <c r="I215" s="147">
        <v>96.23</v>
      </c>
      <c r="J215" s="147">
        <v>96.23</v>
      </c>
    </row>
    <row r="216" spans="1:10" ht="25.5" x14ac:dyDescent="0.25">
      <c r="A216" s="150" t="s">
        <v>662</v>
      </c>
      <c r="B216" s="151" t="s">
        <v>792</v>
      </c>
      <c r="C216" s="150" t="s">
        <v>161</v>
      </c>
      <c r="D216" s="150" t="s">
        <v>793</v>
      </c>
      <c r="E216" s="270" t="s">
        <v>665</v>
      </c>
      <c r="F216" s="270"/>
      <c r="G216" s="152" t="s">
        <v>666</v>
      </c>
      <c r="H216" s="153">
        <v>0.34</v>
      </c>
      <c r="I216" s="154">
        <v>18.25</v>
      </c>
      <c r="J216" s="154">
        <v>6.2</v>
      </c>
    </row>
    <row r="217" spans="1:10" ht="25.5" x14ac:dyDescent="0.25">
      <c r="A217" s="150" t="s">
        <v>662</v>
      </c>
      <c r="B217" s="151" t="s">
        <v>806</v>
      </c>
      <c r="C217" s="150" t="s">
        <v>161</v>
      </c>
      <c r="D217" s="150" t="s">
        <v>807</v>
      </c>
      <c r="E217" s="270" t="s">
        <v>665</v>
      </c>
      <c r="F217" s="270"/>
      <c r="G217" s="152" t="s">
        <v>666</v>
      </c>
      <c r="H217" s="153">
        <v>0.4</v>
      </c>
      <c r="I217" s="154">
        <v>22.96</v>
      </c>
      <c r="J217" s="154">
        <v>9.18</v>
      </c>
    </row>
    <row r="218" spans="1:10" x14ac:dyDescent="0.25">
      <c r="A218" s="189" t="s">
        <v>798</v>
      </c>
      <c r="B218" s="190" t="s">
        <v>912</v>
      </c>
      <c r="C218" s="189" t="s">
        <v>810</v>
      </c>
      <c r="D218" s="189" t="s">
        <v>913</v>
      </c>
      <c r="E218" s="267" t="s">
        <v>805</v>
      </c>
      <c r="F218" s="267"/>
      <c r="G218" s="191" t="s">
        <v>159</v>
      </c>
      <c r="H218" s="192">
        <v>1.05</v>
      </c>
      <c r="I218" s="193">
        <v>64.45</v>
      </c>
      <c r="J218" s="193">
        <v>67.67</v>
      </c>
    </row>
    <row r="219" spans="1:10" x14ac:dyDescent="0.25">
      <c r="A219" s="189" t="s">
        <v>798</v>
      </c>
      <c r="B219" s="190" t="s">
        <v>914</v>
      </c>
      <c r="C219" s="189" t="s">
        <v>161</v>
      </c>
      <c r="D219" s="189" t="s">
        <v>915</v>
      </c>
      <c r="E219" s="267" t="s">
        <v>805</v>
      </c>
      <c r="F219" s="267"/>
      <c r="G219" s="191" t="s">
        <v>99</v>
      </c>
      <c r="H219" s="192">
        <v>4.5</v>
      </c>
      <c r="I219" s="193">
        <v>2.46</v>
      </c>
      <c r="J219" s="193">
        <v>11.07</v>
      </c>
    </row>
    <row r="220" spans="1:10" x14ac:dyDescent="0.25">
      <c r="A220" s="189" t="s">
        <v>798</v>
      </c>
      <c r="B220" s="190" t="s">
        <v>916</v>
      </c>
      <c r="C220" s="189" t="s">
        <v>161</v>
      </c>
      <c r="D220" s="189" t="s">
        <v>917</v>
      </c>
      <c r="E220" s="267" t="s">
        <v>805</v>
      </c>
      <c r="F220" s="267"/>
      <c r="G220" s="191" t="s">
        <v>99</v>
      </c>
      <c r="H220" s="192">
        <v>0.45</v>
      </c>
      <c r="I220" s="193">
        <v>4.6900000000000004</v>
      </c>
      <c r="J220" s="193">
        <v>2.11</v>
      </c>
    </row>
    <row r="221" spans="1:10" ht="14.45" customHeight="1" x14ac:dyDescent="0.25">
      <c r="A221" s="155"/>
      <c r="B221" s="155"/>
      <c r="C221" s="155"/>
      <c r="D221" s="155"/>
      <c r="E221" s="155" t="s">
        <v>669</v>
      </c>
      <c r="F221" s="156">
        <v>5.7257988941992313</v>
      </c>
      <c r="G221" s="155" t="s">
        <v>670</v>
      </c>
      <c r="H221" s="156">
        <v>6.49</v>
      </c>
      <c r="I221" s="155" t="s">
        <v>671</v>
      </c>
      <c r="J221" s="156">
        <v>12.22</v>
      </c>
    </row>
    <row r="222" spans="1:10" x14ac:dyDescent="0.25">
      <c r="A222" s="155"/>
      <c r="B222" s="155"/>
      <c r="C222" s="155"/>
      <c r="D222" s="155"/>
      <c r="E222" s="155" t="s">
        <v>672</v>
      </c>
      <c r="F222" s="156">
        <v>22.01</v>
      </c>
      <c r="G222" s="155"/>
      <c r="H222" s="268" t="s">
        <v>673</v>
      </c>
      <c r="I222" s="268"/>
      <c r="J222" s="156">
        <v>118.24</v>
      </c>
    </row>
    <row r="223" spans="1:10" ht="15" customHeight="1" x14ac:dyDescent="0.25">
      <c r="A223" s="271" t="s">
        <v>789</v>
      </c>
      <c r="B223" s="271"/>
      <c r="C223" s="271"/>
      <c r="D223" s="271"/>
      <c r="E223" s="271"/>
      <c r="F223" s="271"/>
      <c r="G223" s="271"/>
      <c r="H223" s="271"/>
      <c r="I223" s="271"/>
      <c r="J223" s="271"/>
    </row>
    <row r="224" spans="1:10" ht="15.75" thickBot="1" x14ac:dyDescent="0.3">
      <c r="A224" s="266" t="s">
        <v>918</v>
      </c>
      <c r="B224" s="266"/>
      <c r="C224" s="266"/>
      <c r="D224" s="266"/>
      <c r="E224" s="266"/>
      <c r="F224" s="266"/>
      <c r="G224" s="266"/>
      <c r="H224" s="266"/>
      <c r="I224" s="266"/>
      <c r="J224" s="266"/>
    </row>
    <row r="225" spans="1:10" ht="15.75" thickTop="1" x14ac:dyDescent="0.25">
      <c r="A225" s="188"/>
      <c r="B225" s="188"/>
      <c r="C225" s="188"/>
      <c r="D225" s="188"/>
      <c r="E225" s="188"/>
      <c r="F225" s="188"/>
      <c r="G225" s="188"/>
      <c r="H225" s="188"/>
      <c r="I225" s="188"/>
      <c r="J225" s="188"/>
    </row>
    <row r="226" spans="1:10" x14ac:dyDescent="0.25">
      <c r="A226" s="141" t="s">
        <v>713</v>
      </c>
      <c r="B226" s="142" t="s">
        <v>144</v>
      </c>
      <c r="C226" s="141" t="s">
        <v>145</v>
      </c>
      <c r="D226" s="141" t="s">
        <v>146</v>
      </c>
      <c r="E226" s="272" t="s">
        <v>659</v>
      </c>
      <c r="F226" s="272"/>
      <c r="G226" s="143" t="s">
        <v>147</v>
      </c>
      <c r="H226" s="142" t="s">
        <v>101</v>
      </c>
      <c r="I226" s="142" t="s">
        <v>148</v>
      </c>
      <c r="J226" s="142" t="s">
        <v>4</v>
      </c>
    </row>
    <row r="227" spans="1:10" ht="51" x14ac:dyDescent="0.25">
      <c r="A227" s="144" t="s">
        <v>660</v>
      </c>
      <c r="B227" s="145" t="s">
        <v>232</v>
      </c>
      <c r="C227" s="144" t="s">
        <v>152</v>
      </c>
      <c r="D227" s="144" t="s">
        <v>233</v>
      </c>
      <c r="E227" s="269">
        <v>124</v>
      </c>
      <c r="F227" s="269"/>
      <c r="G227" s="146" t="s">
        <v>159</v>
      </c>
      <c r="H227" s="149">
        <v>1</v>
      </c>
      <c r="I227" s="147">
        <v>196.37</v>
      </c>
      <c r="J227" s="147">
        <v>196.37</v>
      </c>
    </row>
    <row r="228" spans="1:10" ht="25.5" x14ac:dyDescent="0.25">
      <c r="A228" s="150" t="s">
        <v>662</v>
      </c>
      <c r="B228" s="151" t="s">
        <v>792</v>
      </c>
      <c r="C228" s="150" t="s">
        <v>161</v>
      </c>
      <c r="D228" s="150" t="s">
        <v>793</v>
      </c>
      <c r="E228" s="270" t="s">
        <v>665</v>
      </c>
      <c r="F228" s="270"/>
      <c r="G228" s="152" t="s">
        <v>666</v>
      </c>
      <c r="H228" s="153">
        <v>0.9</v>
      </c>
      <c r="I228" s="154">
        <v>18.25</v>
      </c>
      <c r="J228" s="154">
        <v>16.420000000000002</v>
      </c>
    </row>
    <row r="229" spans="1:10" ht="25.5" x14ac:dyDescent="0.25">
      <c r="A229" s="150" t="s">
        <v>662</v>
      </c>
      <c r="B229" s="151" t="s">
        <v>806</v>
      </c>
      <c r="C229" s="150" t="s">
        <v>161</v>
      </c>
      <c r="D229" s="150" t="s">
        <v>807</v>
      </c>
      <c r="E229" s="270" t="s">
        <v>665</v>
      </c>
      <c r="F229" s="270"/>
      <c r="G229" s="152" t="s">
        <v>666</v>
      </c>
      <c r="H229" s="153">
        <v>0.64</v>
      </c>
      <c r="I229" s="154">
        <v>22.96</v>
      </c>
      <c r="J229" s="154">
        <v>14.69</v>
      </c>
    </row>
    <row r="230" spans="1:10" x14ac:dyDescent="0.25">
      <c r="A230" s="189" t="s">
        <v>798</v>
      </c>
      <c r="B230" s="190" t="s">
        <v>916</v>
      </c>
      <c r="C230" s="189" t="s">
        <v>161</v>
      </c>
      <c r="D230" s="189" t="s">
        <v>917</v>
      </c>
      <c r="E230" s="267" t="s">
        <v>805</v>
      </c>
      <c r="F230" s="267"/>
      <c r="G230" s="191" t="s">
        <v>99</v>
      </c>
      <c r="H230" s="192">
        <v>0.54</v>
      </c>
      <c r="I230" s="193">
        <v>4.6900000000000004</v>
      </c>
      <c r="J230" s="193">
        <v>2.5299999999999998</v>
      </c>
    </row>
    <row r="231" spans="1:10" ht="25.5" x14ac:dyDescent="0.25">
      <c r="A231" s="189" t="s">
        <v>798</v>
      </c>
      <c r="B231" s="190" t="s">
        <v>919</v>
      </c>
      <c r="C231" s="189" t="s">
        <v>810</v>
      </c>
      <c r="D231" s="189" t="s">
        <v>920</v>
      </c>
      <c r="E231" s="267" t="s">
        <v>805</v>
      </c>
      <c r="F231" s="267"/>
      <c r="G231" s="191" t="s">
        <v>159</v>
      </c>
      <c r="H231" s="192">
        <v>1.05</v>
      </c>
      <c r="I231" s="193">
        <v>142.9</v>
      </c>
      <c r="J231" s="193">
        <v>150.04</v>
      </c>
    </row>
    <row r="232" spans="1:10" x14ac:dyDescent="0.25">
      <c r="A232" s="189" t="s">
        <v>798</v>
      </c>
      <c r="B232" s="190" t="s">
        <v>921</v>
      </c>
      <c r="C232" s="189" t="s">
        <v>161</v>
      </c>
      <c r="D232" s="189" t="s">
        <v>922</v>
      </c>
      <c r="E232" s="267" t="s">
        <v>805</v>
      </c>
      <c r="F232" s="267"/>
      <c r="G232" s="191" t="s">
        <v>99</v>
      </c>
      <c r="H232" s="192">
        <v>4.5</v>
      </c>
      <c r="I232" s="193">
        <v>2.82</v>
      </c>
      <c r="J232" s="193">
        <v>12.69</v>
      </c>
    </row>
    <row r="233" spans="1:10" ht="14.45" customHeight="1" x14ac:dyDescent="0.25">
      <c r="A233" s="155"/>
      <c r="B233" s="155"/>
      <c r="C233" s="155"/>
      <c r="D233" s="155"/>
      <c r="E233" s="155" t="s">
        <v>669</v>
      </c>
      <c r="F233" s="156">
        <v>11.503139349639209</v>
      </c>
      <c r="G233" s="155" t="s">
        <v>670</v>
      </c>
      <c r="H233" s="156">
        <v>13.05</v>
      </c>
      <c r="I233" s="155" t="s">
        <v>671</v>
      </c>
      <c r="J233" s="156">
        <v>24.55</v>
      </c>
    </row>
    <row r="234" spans="1:10" x14ac:dyDescent="0.25">
      <c r="A234" s="155"/>
      <c r="B234" s="155"/>
      <c r="C234" s="155"/>
      <c r="D234" s="155"/>
      <c r="E234" s="155" t="s">
        <v>672</v>
      </c>
      <c r="F234" s="156">
        <v>44.92</v>
      </c>
      <c r="G234" s="155"/>
      <c r="H234" s="268" t="s">
        <v>673</v>
      </c>
      <c r="I234" s="268"/>
      <c r="J234" s="156">
        <v>241.29</v>
      </c>
    </row>
    <row r="235" spans="1:10" ht="15" customHeight="1" x14ac:dyDescent="0.25">
      <c r="A235" s="271" t="s">
        <v>789</v>
      </c>
      <c r="B235" s="271"/>
      <c r="C235" s="271"/>
      <c r="D235" s="271"/>
      <c r="E235" s="271"/>
      <c r="F235" s="271"/>
      <c r="G235" s="271"/>
      <c r="H235" s="271"/>
      <c r="I235" s="271"/>
      <c r="J235" s="271"/>
    </row>
    <row r="236" spans="1:10" ht="15.75" thickBot="1" x14ac:dyDescent="0.3">
      <c r="A236" s="266" t="s">
        <v>923</v>
      </c>
      <c r="B236" s="266"/>
      <c r="C236" s="266"/>
      <c r="D236" s="266"/>
      <c r="E236" s="266"/>
      <c r="F236" s="266"/>
      <c r="G236" s="266"/>
      <c r="H236" s="266"/>
      <c r="I236" s="266"/>
      <c r="J236" s="266"/>
    </row>
    <row r="237" spans="1:10" ht="15.75" thickTop="1" x14ac:dyDescent="0.25">
      <c r="A237" s="188"/>
      <c r="B237" s="188"/>
      <c r="C237" s="188"/>
      <c r="D237" s="188"/>
      <c r="E237" s="188"/>
      <c r="F237" s="188"/>
      <c r="G237" s="188"/>
      <c r="H237" s="188"/>
      <c r="I237" s="188"/>
      <c r="J237" s="188"/>
    </row>
    <row r="238" spans="1:10" x14ac:dyDescent="0.25">
      <c r="A238" s="141" t="s">
        <v>714</v>
      </c>
      <c r="B238" s="142" t="s">
        <v>144</v>
      </c>
      <c r="C238" s="141" t="s">
        <v>145</v>
      </c>
      <c r="D238" s="141" t="s">
        <v>146</v>
      </c>
      <c r="E238" s="272" t="s">
        <v>659</v>
      </c>
      <c r="F238" s="272"/>
      <c r="G238" s="143" t="s">
        <v>147</v>
      </c>
      <c r="H238" s="142" t="s">
        <v>101</v>
      </c>
      <c r="I238" s="142" t="s">
        <v>148</v>
      </c>
      <c r="J238" s="142" t="s">
        <v>4</v>
      </c>
    </row>
    <row r="239" spans="1:10" ht="51" x14ac:dyDescent="0.25">
      <c r="A239" s="144" t="s">
        <v>660</v>
      </c>
      <c r="B239" s="145" t="s">
        <v>410</v>
      </c>
      <c r="C239" s="144" t="s">
        <v>152</v>
      </c>
      <c r="D239" s="144" t="s">
        <v>411</v>
      </c>
      <c r="E239" s="269" t="s">
        <v>924</v>
      </c>
      <c r="F239" s="269"/>
      <c r="G239" s="146" t="s">
        <v>159</v>
      </c>
      <c r="H239" s="149">
        <v>1</v>
      </c>
      <c r="I239" s="147">
        <v>8.6</v>
      </c>
      <c r="J239" s="147">
        <v>8.6</v>
      </c>
    </row>
    <row r="240" spans="1:10" ht="38.25" x14ac:dyDescent="0.25">
      <c r="A240" s="150" t="s">
        <v>662</v>
      </c>
      <c r="B240" s="151" t="s">
        <v>925</v>
      </c>
      <c r="C240" s="150" t="s">
        <v>161</v>
      </c>
      <c r="D240" s="150" t="s">
        <v>926</v>
      </c>
      <c r="E240" s="270" t="s">
        <v>665</v>
      </c>
      <c r="F240" s="270"/>
      <c r="G240" s="152" t="s">
        <v>159</v>
      </c>
      <c r="H240" s="153">
        <v>1</v>
      </c>
      <c r="I240" s="154">
        <v>8.08</v>
      </c>
      <c r="J240" s="154">
        <v>8.08</v>
      </c>
    </row>
    <row r="241" spans="1:10" ht="51" x14ac:dyDescent="0.25">
      <c r="A241" s="189" t="s">
        <v>798</v>
      </c>
      <c r="B241" s="190" t="s">
        <v>927</v>
      </c>
      <c r="C241" s="189" t="s">
        <v>161</v>
      </c>
      <c r="D241" s="189" t="s">
        <v>928</v>
      </c>
      <c r="E241" s="267" t="s">
        <v>929</v>
      </c>
      <c r="F241" s="267"/>
      <c r="G241" s="191" t="s">
        <v>930</v>
      </c>
      <c r="H241" s="192">
        <v>4.1700000000000001E-2</v>
      </c>
      <c r="I241" s="193">
        <v>12.67</v>
      </c>
      <c r="J241" s="193">
        <v>0.52</v>
      </c>
    </row>
    <row r="242" spans="1:10" ht="15" customHeight="1" x14ac:dyDescent="0.25">
      <c r="A242" s="155"/>
      <c r="B242" s="155"/>
      <c r="C242" s="155"/>
      <c r="D242" s="155"/>
      <c r="E242" s="155" t="s">
        <v>669</v>
      </c>
      <c r="F242" s="156">
        <v>3.0268953000000001</v>
      </c>
      <c r="G242" s="155" t="s">
        <v>670</v>
      </c>
      <c r="H242" s="156">
        <v>3.43</v>
      </c>
      <c r="I242" s="155" t="s">
        <v>671</v>
      </c>
      <c r="J242" s="156">
        <v>6.46</v>
      </c>
    </row>
    <row r="243" spans="1:10" ht="15.75" thickBot="1" x14ac:dyDescent="0.3">
      <c r="A243" s="155"/>
      <c r="B243" s="155"/>
      <c r="C243" s="155"/>
      <c r="D243" s="155"/>
      <c r="E243" s="155" t="s">
        <v>672</v>
      </c>
      <c r="F243" s="156">
        <v>1.96</v>
      </c>
      <c r="G243" s="155"/>
      <c r="H243" s="268" t="s">
        <v>673</v>
      </c>
      <c r="I243" s="268"/>
      <c r="J243" s="156">
        <v>10.56</v>
      </c>
    </row>
    <row r="244" spans="1:10" ht="15.75" thickTop="1" x14ac:dyDescent="0.25">
      <c r="A244" s="188"/>
      <c r="B244" s="188"/>
      <c r="C244" s="188"/>
      <c r="D244" s="188"/>
      <c r="E244" s="188"/>
      <c r="F244" s="188"/>
      <c r="G244" s="188"/>
      <c r="H244" s="188"/>
      <c r="I244" s="188"/>
      <c r="J244" s="188"/>
    </row>
    <row r="245" spans="1:10" x14ac:dyDescent="0.25">
      <c r="A245" s="141" t="s">
        <v>715</v>
      </c>
      <c r="B245" s="142" t="s">
        <v>144</v>
      </c>
      <c r="C245" s="141" t="s">
        <v>145</v>
      </c>
      <c r="D245" s="141" t="s">
        <v>146</v>
      </c>
      <c r="E245" s="272" t="s">
        <v>659</v>
      </c>
      <c r="F245" s="272"/>
      <c r="G245" s="143" t="s">
        <v>147</v>
      </c>
      <c r="H245" s="142" t="s">
        <v>101</v>
      </c>
      <c r="I245" s="142" t="s">
        <v>148</v>
      </c>
      <c r="J245" s="142" t="s">
        <v>4</v>
      </c>
    </row>
    <row r="246" spans="1:10" ht="51" x14ac:dyDescent="0.25">
      <c r="A246" s="144" t="s">
        <v>660</v>
      </c>
      <c r="B246" s="145" t="s">
        <v>241</v>
      </c>
      <c r="C246" s="144" t="s">
        <v>152</v>
      </c>
      <c r="D246" s="144" t="s">
        <v>242</v>
      </c>
      <c r="E246" s="269" t="s">
        <v>889</v>
      </c>
      <c r="F246" s="269"/>
      <c r="G246" s="146" t="s">
        <v>114</v>
      </c>
      <c r="H246" s="149">
        <v>1</v>
      </c>
      <c r="I246" s="147">
        <v>2.88</v>
      </c>
      <c r="J246" s="147">
        <v>2.88</v>
      </c>
    </row>
    <row r="247" spans="1:10" ht="38.25" x14ac:dyDescent="0.25">
      <c r="A247" s="150" t="s">
        <v>662</v>
      </c>
      <c r="B247" s="151" t="s">
        <v>887</v>
      </c>
      <c r="C247" s="150" t="s">
        <v>161</v>
      </c>
      <c r="D247" s="150" t="s">
        <v>888</v>
      </c>
      <c r="E247" s="270" t="s">
        <v>889</v>
      </c>
      <c r="F247" s="270"/>
      <c r="G247" s="152" t="s">
        <v>159</v>
      </c>
      <c r="H247" s="153">
        <v>0.10050000000000001</v>
      </c>
      <c r="I247" s="154">
        <v>9.85</v>
      </c>
      <c r="J247" s="154">
        <v>0.98</v>
      </c>
    </row>
    <row r="248" spans="1:10" ht="38.25" x14ac:dyDescent="0.25">
      <c r="A248" s="150" t="s">
        <v>662</v>
      </c>
      <c r="B248" s="151" t="s">
        <v>931</v>
      </c>
      <c r="C248" s="150" t="s">
        <v>161</v>
      </c>
      <c r="D248" s="150" t="s">
        <v>932</v>
      </c>
      <c r="E248" s="270" t="s">
        <v>889</v>
      </c>
      <c r="F248" s="270"/>
      <c r="G248" s="152" t="s">
        <v>159</v>
      </c>
      <c r="H248" s="153">
        <v>0.2011</v>
      </c>
      <c r="I248" s="154">
        <v>9.4700000000000006</v>
      </c>
      <c r="J248" s="154">
        <v>1.9</v>
      </c>
    </row>
    <row r="249" spans="1:10" ht="14.45" customHeight="1" x14ac:dyDescent="0.25">
      <c r="A249" s="155"/>
      <c r="B249" s="155"/>
      <c r="C249" s="155"/>
      <c r="D249" s="155"/>
      <c r="E249" s="155" t="s">
        <v>669</v>
      </c>
      <c r="F249" s="156">
        <v>0.1593102801986693</v>
      </c>
      <c r="G249" s="155" t="s">
        <v>670</v>
      </c>
      <c r="H249" s="156">
        <v>0.18</v>
      </c>
      <c r="I249" s="155" t="s">
        <v>671</v>
      </c>
      <c r="J249" s="156">
        <v>0.34</v>
      </c>
    </row>
    <row r="250" spans="1:10" x14ac:dyDescent="0.25">
      <c r="A250" s="155"/>
      <c r="B250" s="155"/>
      <c r="C250" s="155"/>
      <c r="D250" s="155"/>
      <c r="E250" s="155" t="s">
        <v>672</v>
      </c>
      <c r="F250" s="156">
        <v>0.65</v>
      </c>
      <c r="G250" s="155"/>
      <c r="H250" s="268" t="s">
        <v>673</v>
      </c>
      <c r="I250" s="268"/>
      <c r="J250" s="156">
        <v>3.53</v>
      </c>
    </row>
    <row r="251" spans="1:10" ht="15" customHeight="1" x14ac:dyDescent="0.25">
      <c r="A251" s="271" t="s">
        <v>789</v>
      </c>
      <c r="B251" s="271"/>
      <c r="C251" s="271"/>
      <c r="D251" s="271"/>
      <c r="E251" s="271"/>
      <c r="F251" s="271"/>
      <c r="G251" s="271"/>
      <c r="H251" s="271"/>
      <c r="I251" s="271"/>
      <c r="J251" s="271"/>
    </row>
    <row r="252" spans="1:10" ht="15.75" thickBot="1" x14ac:dyDescent="0.3">
      <c r="A252" s="266" t="s">
        <v>933</v>
      </c>
      <c r="B252" s="266"/>
      <c r="C252" s="266"/>
      <c r="D252" s="266"/>
      <c r="E252" s="266"/>
      <c r="F252" s="266"/>
      <c r="G252" s="266"/>
      <c r="H252" s="266"/>
      <c r="I252" s="266"/>
      <c r="J252" s="266"/>
    </row>
    <row r="253" spans="1:10" ht="15.75" thickTop="1" x14ac:dyDescent="0.25">
      <c r="A253" s="188"/>
      <c r="B253" s="188"/>
      <c r="C253" s="188"/>
      <c r="D253" s="188"/>
      <c r="E253" s="188"/>
      <c r="F253" s="188"/>
      <c r="G253" s="188"/>
      <c r="H253" s="188"/>
      <c r="I253" s="188"/>
      <c r="J253" s="188"/>
    </row>
    <row r="254" spans="1:10" x14ac:dyDescent="0.25">
      <c r="A254" s="141" t="s">
        <v>716</v>
      </c>
      <c r="B254" s="142" t="s">
        <v>144</v>
      </c>
      <c r="C254" s="141" t="s">
        <v>145</v>
      </c>
      <c r="D254" s="141" t="s">
        <v>146</v>
      </c>
      <c r="E254" s="272" t="s">
        <v>659</v>
      </c>
      <c r="F254" s="272"/>
      <c r="G254" s="143" t="s">
        <v>147</v>
      </c>
      <c r="H254" s="142" t="s">
        <v>101</v>
      </c>
      <c r="I254" s="142" t="s">
        <v>148</v>
      </c>
      <c r="J254" s="142" t="s">
        <v>4</v>
      </c>
    </row>
    <row r="255" spans="1:10" ht="76.5" x14ac:dyDescent="0.25">
      <c r="A255" s="144" t="s">
        <v>660</v>
      </c>
      <c r="B255" s="145" t="s">
        <v>244</v>
      </c>
      <c r="C255" s="144" t="s">
        <v>152</v>
      </c>
      <c r="D255" s="144" t="s">
        <v>717</v>
      </c>
      <c r="E255" s="269" t="s">
        <v>889</v>
      </c>
      <c r="F255" s="269"/>
      <c r="G255" s="146" t="s">
        <v>114</v>
      </c>
      <c r="H255" s="149">
        <v>1</v>
      </c>
      <c r="I255" s="147">
        <v>5.87</v>
      </c>
      <c r="J255" s="147">
        <v>5.87</v>
      </c>
    </row>
    <row r="256" spans="1:10" ht="38.25" x14ac:dyDescent="0.25">
      <c r="A256" s="150" t="s">
        <v>662</v>
      </c>
      <c r="B256" s="151" t="s">
        <v>887</v>
      </c>
      <c r="C256" s="150" t="s">
        <v>161</v>
      </c>
      <c r="D256" s="150" t="s">
        <v>888</v>
      </c>
      <c r="E256" s="270" t="s">
        <v>889</v>
      </c>
      <c r="F256" s="270"/>
      <c r="G256" s="152" t="s">
        <v>159</v>
      </c>
      <c r="H256" s="153">
        <v>0.20419999999999999</v>
      </c>
      <c r="I256" s="154">
        <v>9.85</v>
      </c>
      <c r="J256" s="154">
        <v>2.0099999999999998</v>
      </c>
    </row>
    <row r="257" spans="1:10" ht="38.25" x14ac:dyDescent="0.25">
      <c r="A257" s="150" t="s">
        <v>662</v>
      </c>
      <c r="B257" s="151" t="s">
        <v>931</v>
      </c>
      <c r="C257" s="150" t="s">
        <v>161</v>
      </c>
      <c r="D257" s="150" t="s">
        <v>932</v>
      </c>
      <c r="E257" s="270" t="s">
        <v>889</v>
      </c>
      <c r="F257" s="270"/>
      <c r="G257" s="152" t="s">
        <v>159</v>
      </c>
      <c r="H257" s="153">
        <v>0.40839999999999999</v>
      </c>
      <c r="I257" s="154">
        <v>9.4700000000000006</v>
      </c>
      <c r="J257" s="154">
        <v>3.86</v>
      </c>
    </row>
    <row r="258" spans="1:10" ht="14.45" customHeight="1" x14ac:dyDescent="0.25">
      <c r="A258" s="155"/>
      <c r="B258" s="155"/>
      <c r="C258" s="155"/>
      <c r="D258" s="155"/>
      <c r="E258" s="155" t="s">
        <v>669</v>
      </c>
      <c r="F258" s="156">
        <v>0.32799175335020148</v>
      </c>
      <c r="G258" s="155" t="s">
        <v>670</v>
      </c>
      <c r="H258" s="156">
        <v>0.37</v>
      </c>
      <c r="I258" s="155" t="s">
        <v>671</v>
      </c>
      <c r="J258" s="156">
        <v>0.7</v>
      </c>
    </row>
    <row r="259" spans="1:10" x14ac:dyDescent="0.25">
      <c r="A259" s="155"/>
      <c r="B259" s="155"/>
      <c r="C259" s="155"/>
      <c r="D259" s="155"/>
      <c r="E259" s="155" t="s">
        <v>672</v>
      </c>
      <c r="F259" s="156">
        <v>1.34</v>
      </c>
      <c r="G259" s="155"/>
      <c r="H259" s="268" t="s">
        <v>673</v>
      </c>
      <c r="I259" s="268"/>
      <c r="J259" s="156">
        <v>7.21</v>
      </c>
    </row>
    <row r="260" spans="1:10" ht="15" customHeight="1" x14ac:dyDescent="0.25">
      <c r="A260" s="271" t="s">
        <v>789</v>
      </c>
      <c r="B260" s="271"/>
      <c r="C260" s="271"/>
      <c r="D260" s="271"/>
      <c r="E260" s="271"/>
      <c r="F260" s="271"/>
      <c r="G260" s="271"/>
      <c r="H260" s="271"/>
      <c r="I260" s="271"/>
      <c r="J260" s="271"/>
    </row>
    <row r="261" spans="1:10" ht="15.75" thickBot="1" x14ac:dyDescent="0.3">
      <c r="A261" s="266" t="s">
        <v>933</v>
      </c>
      <c r="B261" s="266"/>
      <c r="C261" s="266"/>
      <c r="D261" s="266"/>
      <c r="E261" s="266"/>
      <c r="F261" s="266"/>
      <c r="G261" s="266"/>
      <c r="H261" s="266"/>
      <c r="I261" s="266"/>
      <c r="J261" s="266"/>
    </row>
    <row r="262" spans="1:10" ht="15.75" thickTop="1" x14ac:dyDescent="0.25">
      <c r="A262" s="188"/>
      <c r="B262" s="188"/>
      <c r="C262" s="188"/>
      <c r="D262" s="188"/>
      <c r="E262" s="188"/>
      <c r="F262" s="188"/>
      <c r="G262" s="188"/>
      <c r="H262" s="188"/>
      <c r="I262" s="188"/>
      <c r="J262" s="188"/>
    </row>
    <row r="263" spans="1:10" x14ac:dyDescent="0.25">
      <c r="A263" s="141" t="s">
        <v>718</v>
      </c>
      <c r="B263" s="142" t="s">
        <v>144</v>
      </c>
      <c r="C263" s="141" t="s">
        <v>145</v>
      </c>
      <c r="D263" s="141" t="s">
        <v>146</v>
      </c>
      <c r="E263" s="272" t="s">
        <v>659</v>
      </c>
      <c r="F263" s="272"/>
      <c r="G263" s="143" t="s">
        <v>147</v>
      </c>
      <c r="H263" s="142" t="s">
        <v>101</v>
      </c>
      <c r="I263" s="142" t="s">
        <v>148</v>
      </c>
      <c r="J263" s="142" t="s">
        <v>4</v>
      </c>
    </row>
    <row r="264" spans="1:10" ht="51" x14ac:dyDescent="0.25">
      <c r="A264" s="144" t="s">
        <v>660</v>
      </c>
      <c r="B264" s="145" t="s">
        <v>245</v>
      </c>
      <c r="C264" s="144" t="s">
        <v>152</v>
      </c>
      <c r="D264" s="144" t="s">
        <v>246</v>
      </c>
      <c r="E264" s="269" t="s">
        <v>889</v>
      </c>
      <c r="F264" s="269"/>
      <c r="G264" s="146" t="s">
        <v>114</v>
      </c>
      <c r="H264" s="149">
        <v>1</v>
      </c>
      <c r="I264" s="147">
        <v>1.82</v>
      </c>
      <c r="J264" s="147">
        <v>1.82</v>
      </c>
    </row>
    <row r="265" spans="1:10" ht="38.25" x14ac:dyDescent="0.25">
      <c r="A265" s="150" t="s">
        <v>662</v>
      </c>
      <c r="B265" s="151" t="s">
        <v>887</v>
      </c>
      <c r="C265" s="150" t="s">
        <v>161</v>
      </c>
      <c r="D265" s="150" t="s">
        <v>888</v>
      </c>
      <c r="E265" s="270" t="s">
        <v>889</v>
      </c>
      <c r="F265" s="270"/>
      <c r="G265" s="152" t="s">
        <v>159</v>
      </c>
      <c r="H265" s="153">
        <v>6.2799999999999995E-2</v>
      </c>
      <c r="I265" s="154">
        <v>9.85</v>
      </c>
      <c r="J265" s="154">
        <v>0.61</v>
      </c>
    </row>
    <row r="266" spans="1:10" ht="38.25" x14ac:dyDescent="0.25">
      <c r="A266" s="150" t="s">
        <v>662</v>
      </c>
      <c r="B266" s="151" t="s">
        <v>890</v>
      </c>
      <c r="C266" s="150" t="s">
        <v>161</v>
      </c>
      <c r="D266" s="150" t="s">
        <v>891</v>
      </c>
      <c r="E266" s="270" t="s">
        <v>889</v>
      </c>
      <c r="F266" s="270"/>
      <c r="G266" s="152" t="s">
        <v>159</v>
      </c>
      <c r="H266" s="153">
        <v>0.12570000000000001</v>
      </c>
      <c r="I266" s="154">
        <v>9.69</v>
      </c>
      <c r="J266" s="154">
        <v>1.21</v>
      </c>
    </row>
    <row r="267" spans="1:10" ht="14.45" customHeight="1" x14ac:dyDescent="0.25">
      <c r="A267" s="155"/>
      <c r="B267" s="155"/>
      <c r="C267" s="155"/>
      <c r="D267" s="155"/>
      <c r="E267" s="155" t="s">
        <v>669</v>
      </c>
      <c r="F267" s="156">
        <v>9.8397526005060451E-2</v>
      </c>
      <c r="G267" s="155" t="s">
        <v>670</v>
      </c>
      <c r="H267" s="156">
        <v>0.11</v>
      </c>
      <c r="I267" s="155" t="s">
        <v>671</v>
      </c>
      <c r="J267" s="156">
        <v>0.21000000000000002</v>
      </c>
    </row>
    <row r="268" spans="1:10" x14ac:dyDescent="0.25">
      <c r="A268" s="155"/>
      <c r="B268" s="155"/>
      <c r="C268" s="155"/>
      <c r="D268" s="155"/>
      <c r="E268" s="155" t="s">
        <v>672</v>
      </c>
      <c r="F268" s="156">
        <v>0.41</v>
      </c>
      <c r="G268" s="155"/>
      <c r="H268" s="268" t="s">
        <v>673</v>
      </c>
      <c r="I268" s="268"/>
      <c r="J268" s="156">
        <v>2.23</v>
      </c>
    </row>
    <row r="269" spans="1:10" ht="15" customHeight="1" x14ac:dyDescent="0.25">
      <c r="A269" s="271" t="s">
        <v>789</v>
      </c>
      <c r="B269" s="271"/>
      <c r="C269" s="271"/>
      <c r="D269" s="271"/>
      <c r="E269" s="271"/>
      <c r="F269" s="271"/>
      <c r="G269" s="271"/>
      <c r="H269" s="271"/>
      <c r="I269" s="271"/>
      <c r="J269" s="271"/>
    </row>
    <row r="270" spans="1:10" ht="15.75" thickBot="1" x14ac:dyDescent="0.3">
      <c r="A270" s="266" t="s">
        <v>933</v>
      </c>
      <c r="B270" s="266"/>
      <c r="C270" s="266"/>
      <c r="D270" s="266"/>
      <c r="E270" s="266"/>
      <c r="F270" s="266"/>
      <c r="G270" s="266"/>
      <c r="H270" s="266"/>
      <c r="I270" s="266"/>
      <c r="J270" s="266"/>
    </row>
    <row r="271" spans="1:10" ht="15.75" thickTop="1" x14ac:dyDescent="0.25">
      <c r="A271" s="188"/>
      <c r="B271" s="188"/>
      <c r="C271" s="188"/>
      <c r="D271" s="188"/>
      <c r="E271" s="188"/>
      <c r="F271" s="188"/>
      <c r="G271" s="188"/>
      <c r="H271" s="188"/>
      <c r="I271" s="188"/>
      <c r="J271" s="188"/>
    </row>
    <row r="272" spans="1:10" x14ac:dyDescent="0.25">
      <c r="A272" s="141" t="s">
        <v>719</v>
      </c>
      <c r="B272" s="142" t="s">
        <v>144</v>
      </c>
      <c r="C272" s="141" t="s">
        <v>145</v>
      </c>
      <c r="D272" s="141" t="s">
        <v>146</v>
      </c>
      <c r="E272" s="272" t="s">
        <v>659</v>
      </c>
      <c r="F272" s="272"/>
      <c r="G272" s="143" t="s">
        <v>147</v>
      </c>
      <c r="H272" s="142" t="s">
        <v>101</v>
      </c>
      <c r="I272" s="142" t="s">
        <v>148</v>
      </c>
      <c r="J272" s="142" t="s">
        <v>4</v>
      </c>
    </row>
    <row r="273" spans="1:10" ht="51" x14ac:dyDescent="0.25">
      <c r="A273" s="144" t="s">
        <v>660</v>
      </c>
      <c r="B273" s="145" t="s">
        <v>247</v>
      </c>
      <c r="C273" s="144" t="s">
        <v>152</v>
      </c>
      <c r="D273" s="144" t="s">
        <v>248</v>
      </c>
      <c r="E273" s="269" t="s">
        <v>889</v>
      </c>
      <c r="F273" s="269"/>
      <c r="G273" s="146" t="s">
        <v>114</v>
      </c>
      <c r="H273" s="149">
        <v>1</v>
      </c>
      <c r="I273" s="147">
        <v>2.29</v>
      </c>
      <c r="J273" s="147">
        <v>2.29</v>
      </c>
    </row>
    <row r="274" spans="1:10" ht="38.25" x14ac:dyDescent="0.25">
      <c r="A274" s="150" t="s">
        <v>662</v>
      </c>
      <c r="B274" s="151" t="s">
        <v>887</v>
      </c>
      <c r="C274" s="150" t="s">
        <v>161</v>
      </c>
      <c r="D274" s="150" t="s">
        <v>888</v>
      </c>
      <c r="E274" s="270" t="s">
        <v>889</v>
      </c>
      <c r="F274" s="270"/>
      <c r="G274" s="152" t="s">
        <v>159</v>
      </c>
      <c r="H274" s="153">
        <v>7.85E-2</v>
      </c>
      <c r="I274" s="154">
        <v>9.85</v>
      </c>
      <c r="J274" s="154">
        <v>0.77</v>
      </c>
    </row>
    <row r="275" spans="1:10" ht="38.25" x14ac:dyDescent="0.25">
      <c r="A275" s="150" t="s">
        <v>662</v>
      </c>
      <c r="B275" s="151" t="s">
        <v>890</v>
      </c>
      <c r="C275" s="150" t="s">
        <v>161</v>
      </c>
      <c r="D275" s="150" t="s">
        <v>891</v>
      </c>
      <c r="E275" s="270" t="s">
        <v>889</v>
      </c>
      <c r="F275" s="270"/>
      <c r="G275" s="152" t="s">
        <v>159</v>
      </c>
      <c r="H275" s="153">
        <v>0.15709999999999999</v>
      </c>
      <c r="I275" s="154">
        <v>9.69</v>
      </c>
      <c r="J275" s="154">
        <v>1.52</v>
      </c>
    </row>
    <row r="276" spans="1:10" ht="14.45" customHeight="1" x14ac:dyDescent="0.25">
      <c r="A276" s="155"/>
      <c r="B276" s="155"/>
      <c r="C276" s="155"/>
      <c r="D276" s="155"/>
      <c r="E276" s="155" t="s">
        <v>669</v>
      </c>
      <c r="F276" s="156">
        <v>0.12651110486364914</v>
      </c>
      <c r="G276" s="155" t="s">
        <v>670</v>
      </c>
      <c r="H276" s="156">
        <v>0.14000000000000001</v>
      </c>
      <c r="I276" s="155" t="s">
        <v>671</v>
      </c>
      <c r="J276" s="156">
        <v>0.27</v>
      </c>
    </row>
    <row r="277" spans="1:10" x14ac:dyDescent="0.25">
      <c r="A277" s="155"/>
      <c r="B277" s="155"/>
      <c r="C277" s="155"/>
      <c r="D277" s="155"/>
      <c r="E277" s="155" t="s">
        <v>672</v>
      </c>
      <c r="F277" s="156">
        <v>0.52</v>
      </c>
      <c r="G277" s="155"/>
      <c r="H277" s="268" t="s">
        <v>673</v>
      </c>
      <c r="I277" s="268"/>
      <c r="J277" s="156">
        <v>2.81</v>
      </c>
    </row>
    <row r="278" spans="1:10" ht="15" customHeight="1" x14ac:dyDescent="0.25">
      <c r="A278" s="271" t="s">
        <v>789</v>
      </c>
      <c r="B278" s="271"/>
      <c r="C278" s="271"/>
      <c r="D278" s="271"/>
      <c r="E278" s="271"/>
      <c r="F278" s="271"/>
      <c r="G278" s="271"/>
      <c r="H278" s="271"/>
      <c r="I278" s="271"/>
      <c r="J278" s="271"/>
    </row>
    <row r="279" spans="1:10" ht="15.75" thickBot="1" x14ac:dyDescent="0.3">
      <c r="A279" s="266" t="s">
        <v>933</v>
      </c>
      <c r="B279" s="266"/>
      <c r="C279" s="266"/>
      <c r="D279" s="266"/>
      <c r="E279" s="266"/>
      <c r="F279" s="266"/>
      <c r="G279" s="266"/>
      <c r="H279" s="266"/>
      <c r="I279" s="266"/>
      <c r="J279" s="266"/>
    </row>
    <row r="280" spans="1:10" ht="15.75" thickTop="1" x14ac:dyDescent="0.25">
      <c r="A280" s="188"/>
      <c r="B280" s="188"/>
      <c r="C280" s="188"/>
      <c r="D280" s="188"/>
      <c r="E280" s="188"/>
      <c r="F280" s="188"/>
      <c r="G280" s="188"/>
      <c r="H280" s="188"/>
      <c r="I280" s="188"/>
      <c r="J280" s="188"/>
    </row>
    <row r="281" spans="1:10" x14ac:dyDescent="0.25">
      <c r="A281" s="141" t="s">
        <v>720</v>
      </c>
      <c r="B281" s="142" t="s">
        <v>144</v>
      </c>
      <c r="C281" s="141" t="s">
        <v>145</v>
      </c>
      <c r="D281" s="141" t="s">
        <v>146</v>
      </c>
      <c r="E281" s="272" t="s">
        <v>659</v>
      </c>
      <c r="F281" s="272"/>
      <c r="G281" s="143" t="s">
        <v>147</v>
      </c>
      <c r="H281" s="142" t="s">
        <v>101</v>
      </c>
      <c r="I281" s="142" t="s">
        <v>148</v>
      </c>
      <c r="J281" s="142" t="s">
        <v>4</v>
      </c>
    </row>
    <row r="282" spans="1:10" ht="51" x14ac:dyDescent="0.25">
      <c r="A282" s="144" t="s">
        <v>660</v>
      </c>
      <c r="B282" s="145" t="s">
        <v>249</v>
      </c>
      <c r="C282" s="144" t="s">
        <v>152</v>
      </c>
      <c r="D282" s="144" t="s">
        <v>250</v>
      </c>
      <c r="E282" s="269" t="s">
        <v>889</v>
      </c>
      <c r="F282" s="269"/>
      <c r="G282" s="146" t="s">
        <v>114</v>
      </c>
      <c r="H282" s="149">
        <v>1</v>
      </c>
      <c r="I282" s="147">
        <v>2.92</v>
      </c>
      <c r="J282" s="147">
        <v>2.92</v>
      </c>
    </row>
    <row r="283" spans="1:10" ht="38.25" x14ac:dyDescent="0.25">
      <c r="A283" s="150" t="s">
        <v>662</v>
      </c>
      <c r="B283" s="151" t="s">
        <v>887</v>
      </c>
      <c r="C283" s="150" t="s">
        <v>161</v>
      </c>
      <c r="D283" s="150" t="s">
        <v>888</v>
      </c>
      <c r="E283" s="270" t="s">
        <v>889</v>
      </c>
      <c r="F283" s="270"/>
      <c r="G283" s="152" t="s">
        <v>159</v>
      </c>
      <c r="H283" s="153">
        <v>0.10050000000000001</v>
      </c>
      <c r="I283" s="154">
        <v>9.85</v>
      </c>
      <c r="J283" s="154">
        <v>0.98</v>
      </c>
    </row>
    <row r="284" spans="1:10" ht="38.25" x14ac:dyDescent="0.25">
      <c r="A284" s="150" t="s">
        <v>662</v>
      </c>
      <c r="B284" s="151" t="s">
        <v>890</v>
      </c>
      <c r="C284" s="150" t="s">
        <v>161</v>
      </c>
      <c r="D284" s="150" t="s">
        <v>891</v>
      </c>
      <c r="E284" s="270" t="s">
        <v>889</v>
      </c>
      <c r="F284" s="270"/>
      <c r="G284" s="152" t="s">
        <v>159</v>
      </c>
      <c r="H284" s="153">
        <v>0.2011</v>
      </c>
      <c r="I284" s="154">
        <v>9.69</v>
      </c>
      <c r="J284" s="154">
        <v>1.94</v>
      </c>
    </row>
    <row r="285" spans="1:10" ht="14.45" customHeight="1" x14ac:dyDescent="0.25">
      <c r="A285" s="155"/>
      <c r="B285" s="155"/>
      <c r="C285" s="155"/>
      <c r="D285" s="155"/>
      <c r="E285" s="155" t="s">
        <v>669</v>
      </c>
      <c r="F285" s="156">
        <v>0.1593102801986693</v>
      </c>
      <c r="G285" s="155" t="s">
        <v>670</v>
      </c>
      <c r="H285" s="156">
        <v>0.18</v>
      </c>
      <c r="I285" s="155" t="s">
        <v>671</v>
      </c>
      <c r="J285" s="156">
        <v>0.34</v>
      </c>
    </row>
    <row r="286" spans="1:10" x14ac:dyDescent="0.25">
      <c r="A286" s="155"/>
      <c r="B286" s="155"/>
      <c r="C286" s="155"/>
      <c r="D286" s="155"/>
      <c r="E286" s="155" t="s">
        <v>672</v>
      </c>
      <c r="F286" s="156">
        <v>0.66</v>
      </c>
      <c r="G286" s="155"/>
      <c r="H286" s="268" t="s">
        <v>673</v>
      </c>
      <c r="I286" s="268"/>
      <c r="J286" s="156">
        <v>3.58</v>
      </c>
    </row>
    <row r="287" spans="1:10" ht="15" customHeight="1" x14ac:dyDescent="0.25">
      <c r="A287" s="271" t="s">
        <v>789</v>
      </c>
      <c r="B287" s="271"/>
      <c r="C287" s="271"/>
      <c r="D287" s="271"/>
      <c r="E287" s="271"/>
      <c r="F287" s="271"/>
      <c r="G287" s="271"/>
      <c r="H287" s="271"/>
      <c r="I287" s="271"/>
      <c r="J287" s="271"/>
    </row>
    <row r="288" spans="1:10" ht="15.75" thickBot="1" x14ac:dyDescent="0.3">
      <c r="A288" s="266" t="s">
        <v>933</v>
      </c>
      <c r="B288" s="266"/>
      <c r="C288" s="266"/>
      <c r="D288" s="266"/>
      <c r="E288" s="266"/>
      <c r="F288" s="266"/>
      <c r="G288" s="266"/>
      <c r="H288" s="266"/>
      <c r="I288" s="266"/>
      <c r="J288" s="266"/>
    </row>
    <row r="289" spans="1:10" ht="15.75" thickTop="1" x14ac:dyDescent="0.25">
      <c r="A289" s="188"/>
      <c r="B289" s="188"/>
      <c r="C289" s="188"/>
      <c r="D289" s="188"/>
      <c r="E289" s="188"/>
      <c r="F289" s="188"/>
      <c r="G289" s="188"/>
      <c r="H289" s="188"/>
      <c r="I289" s="188"/>
      <c r="J289" s="188"/>
    </row>
    <row r="290" spans="1:10" x14ac:dyDescent="0.25">
      <c r="A290" s="141" t="s">
        <v>721</v>
      </c>
      <c r="B290" s="142" t="s">
        <v>144</v>
      </c>
      <c r="C290" s="141" t="s">
        <v>145</v>
      </c>
      <c r="D290" s="141" t="s">
        <v>146</v>
      </c>
      <c r="E290" s="272" t="s">
        <v>659</v>
      </c>
      <c r="F290" s="272"/>
      <c r="G290" s="143" t="s">
        <v>147</v>
      </c>
      <c r="H290" s="142" t="s">
        <v>101</v>
      </c>
      <c r="I290" s="142" t="s">
        <v>148</v>
      </c>
      <c r="J290" s="142" t="s">
        <v>4</v>
      </c>
    </row>
    <row r="291" spans="1:10" ht="51" x14ac:dyDescent="0.25">
      <c r="A291" s="144" t="s">
        <v>660</v>
      </c>
      <c r="B291" s="145" t="s">
        <v>251</v>
      </c>
      <c r="C291" s="144" t="s">
        <v>152</v>
      </c>
      <c r="D291" s="144" t="s">
        <v>252</v>
      </c>
      <c r="E291" s="269" t="s">
        <v>889</v>
      </c>
      <c r="F291" s="269"/>
      <c r="G291" s="146" t="s">
        <v>114</v>
      </c>
      <c r="H291" s="149">
        <v>1</v>
      </c>
      <c r="I291" s="147">
        <v>3.66</v>
      </c>
      <c r="J291" s="147">
        <v>3.66</v>
      </c>
    </row>
    <row r="292" spans="1:10" ht="38.25" x14ac:dyDescent="0.25">
      <c r="A292" s="150" t="s">
        <v>662</v>
      </c>
      <c r="B292" s="151" t="s">
        <v>887</v>
      </c>
      <c r="C292" s="150" t="s">
        <v>161</v>
      </c>
      <c r="D292" s="150" t="s">
        <v>888</v>
      </c>
      <c r="E292" s="270" t="s">
        <v>889</v>
      </c>
      <c r="F292" s="270"/>
      <c r="G292" s="152" t="s">
        <v>159</v>
      </c>
      <c r="H292" s="153">
        <v>0.12570000000000001</v>
      </c>
      <c r="I292" s="154">
        <v>9.85</v>
      </c>
      <c r="J292" s="154">
        <v>1.23</v>
      </c>
    </row>
    <row r="293" spans="1:10" ht="38.25" x14ac:dyDescent="0.25">
      <c r="A293" s="150" t="s">
        <v>662</v>
      </c>
      <c r="B293" s="151" t="s">
        <v>890</v>
      </c>
      <c r="C293" s="150" t="s">
        <v>161</v>
      </c>
      <c r="D293" s="150" t="s">
        <v>891</v>
      </c>
      <c r="E293" s="270" t="s">
        <v>889</v>
      </c>
      <c r="F293" s="270"/>
      <c r="G293" s="152" t="s">
        <v>159</v>
      </c>
      <c r="H293" s="153">
        <v>0.25130000000000002</v>
      </c>
      <c r="I293" s="154">
        <v>9.69</v>
      </c>
      <c r="J293" s="154">
        <v>2.4300000000000002</v>
      </c>
    </row>
    <row r="294" spans="1:10" ht="14.45" customHeight="1" x14ac:dyDescent="0.25">
      <c r="A294" s="155"/>
      <c r="B294" s="155"/>
      <c r="C294" s="155"/>
      <c r="D294" s="155"/>
      <c r="E294" s="155" t="s">
        <v>669</v>
      </c>
      <c r="F294" s="156">
        <v>0.20148064848655234</v>
      </c>
      <c r="G294" s="155" t="s">
        <v>670</v>
      </c>
      <c r="H294" s="156">
        <v>0.23</v>
      </c>
      <c r="I294" s="155" t="s">
        <v>671</v>
      </c>
      <c r="J294" s="156">
        <v>0.43</v>
      </c>
    </row>
    <row r="295" spans="1:10" x14ac:dyDescent="0.25">
      <c r="A295" s="155"/>
      <c r="B295" s="155"/>
      <c r="C295" s="155"/>
      <c r="D295" s="155"/>
      <c r="E295" s="155" t="s">
        <v>672</v>
      </c>
      <c r="F295" s="156">
        <v>0.83</v>
      </c>
      <c r="G295" s="155"/>
      <c r="H295" s="268" t="s">
        <v>673</v>
      </c>
      <c r="I295" s="268"/>
      <c r="J295" s="156">
        <v>4.49</v>
      </c>
    </row>
    <row r="296" spans="1:10" ht="15" customHeight="1" x14ac:dyDescent="0.25">
      <c r="A296" s="271" t="s">
        <v>789</v>
      </c>
      <c r="B296" s="271"/>
      <c r="C296" s="271"/>
      <c r="D296" s="271"/>
      <c r="E296" s="271"/>
      <c r="F296" s="271"/>
      <c r="G296" s="271"/>
      <c r="H296" s="271"/>
      <c r="I296" s="271"/>
      <c r="J296" s="271"/>
    </row>
    <row r="297" spans="1:10" ht="15.75" thickBot="1" x14ac:dyDescent="0.3">
      <c r="A297" s="266" t="s">
        <v>933</v>
      </c>
      <c r="B297" s="266"/>
      <c r="C297" s="266"/>
      <c r="D297" s="266"/>
      <c r="E297" s="266"/>
      <c r="F297" s="266"/>
      <c r="G297" s="266"/>
      <c r="H297" s="266"/>
      <c r="I297" s="266"/>
      <c r="J297" s="266"/>
    </row>
    <row r="298" spans="1:10" ht="15.75" thickTop="1" x14ac:dyDescent="0.25">
      <c r="A298" s="188"/>
      <c r="B298" s="188"/>
      <c r="C298" s="188"/>
      <c r="D298" s="188"/>
      <c r="E298" s="188"/>
      <c r="F298" s="188"/>
      <c r="G298" s="188"/>
      <c r="H298" s="188"/>
      <c r="I298" s="188"/>
      <c r="J298" s="188"/>
    </row>
    <row r="299" spans="1:10" x14ac:dyDescent="0.25">
      <c r="A299" s="141" t="s">
        <v>722</v>
      </c>
      <c r="B299" s="142" t="s">
        <v>144</v>
      </c>
      <c r="C299" s="141" t="s">
        <v>145</v>
      </c>
      <c r="D299" s="141" t="s">
        <v>146</v>
      </c>
      <c r="E299" s="272" t="s">
        <v>659</v>
      </c>
      <c r="F299" s="272"/>
      <c r="G299" s="143" t="s">
        <v>147</v>
      </c>
      <c r="H299" s="142" t="s">
        <v>101</v>
      </c>
      <c r="I299" s="142" t="s">
        <v>148</v>
      </c>
      <c r="J299" s="142" t="s">
        <v>4</v>
      </c>
    </row>
    <row r="300" spans="1:10" ht="51" x14ac:dyDescent="0.25">
      <c r="A300" s="144" t="s">
        <v>660</v>
      </c>
      <c r="B300" s="145" t="s">
        <v>264</v>
      </c>
      <c r="C300" s="144" t="s">
        <v>152</v>
      </c>
      <c r="D300" s="144" t="s">
        <v>265</v>
      </c>
      <c r="E300" s="269">
        <v>124</v>
      </c>
      <c r="F300" s="269"/>
      <c r="G300" s="146" t="s">
        <v>159</v>
      </c>
      <c r="H300" s="149">
        <v>1</v>
      </c>
      <c r="I300" s="147">
        <v>72.7</v>
      </c>
      <c r="J300" s="147">
        <v>72.7</v>
      </c>
    </row>
    <row r="301" spans="1:10" ht="25.5" x14ac:dyDescent="0.25">
      <c r="A301" s="150" t="s">
        <v>662</v>
      </c>
      <c r="B301" s="151" t="s">
        <v>806</v>
      </c>
      <c r="C301" s="150" t="s">
        <v>161</v>
      </c>
      <c r="D301" s="150" t="s">
        <v>807</v>
      </c>
      <c r="E301" s="270" t="s">
        <v>665</v>
      </c>
      <c r="F301" s="270"/>
      <c r="G301" s="152" t="s">
        <v>666</v>
      </c>
      <c r="H301" s="153">
        <v>0.55000000000000004</v>
      </c>
      <c r="I301" s="154">
        <v>22.96</v>
      </c>
      <c r="J301" s="154">
        <v>12.62</v>
      </c>
    </row>
    <row r="302" spans="1:10" ht="25.5" x14ac:dyDescent="0.25">
      <c r="A302" s="150" t="s">
        <v>662</v>
      </c>
      <c r="B302" s="151" t="s">
        <v>792</v>
      </c>
      <c r="C302" s="150" t="s">
        <v>161</v>
      </c>
      <c r="D302" s="150" t="s">
        <v>793</v>
      </c>
      <c r="E302" s="270" t="s">
        <v>665</v>
      </c>
      <c r="F302" s="270"/>
      <c r="G302" s="152" t="s">
        <v>666</v>
      </c>
      <c r="H302" s="153">
        <v>0.45</v>
      </c>
      <c r="I302" s="154">
        <v>18.25</v>
      </c>
      <c r="J302" s="154">
        <v>8.2100000000000009</v>
      </c>
    </row>
    <row r="303" spans="1:10" ht="25.5" x14ac:dyDescent="0.25">
      <c r="A303" s="189" t="s">
        <v>798</v>
      </c>
      <c r="B303" s="190" t="s">
        <v>934</v>
      </c>
      <c r="C303" s="189" t="s">
        <v>810</v>
      </c>
      <c r="D303" s="189" t="s">
        <v>935</v>
      </c>
      <c r="E303" s="267" t="s">
        <v>805</v>
      </c>
      <c r="F303" s="267"/>
      <c r="G303" s="191" t="s">
        <v>159</v>
      </c>
      <c r="H303" s="192">
        <v>1.05</v>
      </c>
      <c r="I303" s="193">
        <v>38.340000000000003</v>
      </c>
      <c r="J303" s="193">
        <v>40.25</v>
      </c>
    </row>
    <row r="304" spans="1:10" x14ac:dyDescent="0.25">
      <c r="A304" s="189" t="s">
        <v>798</v>
      </c>
      <c r="B304" s="190" t="s">
        <v>914</v>
      </c>
      <c r="C304" s="189" t="s">
        <v>161</v>
      </c>
      <c r="D304" s="189" t="s">
        <v>915</v>
      </c>
      <c r="E304" s="267" t="s">
        <v>805</v>
      </c>
      <c r="F304" s="267"/>
      <c r="G304" s="191" t="s">
        <v>99</v>
      </c>
      <c r="H304" s="192">
        <v>4</v>
      </c>
      <c r="I304" s="193">
        <v>2.46</v>
      </c>
      <c r="J304" s="193">
        <v>9.84</v>
      </c>
    </row>
    <row r="305" spans="1:10" x14ac:dyDescent="0.25">
      <c r="A305" s="189" t="s">
        <v>798</v>
      </c>
      <c r="B305" s="190" t="s">
        <v>916</v>
      </c>
      <c r="C305" s="189" t="s">
        <v>161</v>
      </c>
      <c r="D305" s="189" t="s">
        <v>917</v>
      </c>
      <c r="E305" s="267" t="s">
        <v>805</v>
      </c>
      <c r="F305" s="267"/>
      <c r="G305" s="191" t="s">
        <v>99</v>
      </c>
      <c r="H305" s="192">
        <v>0.38</v>
      </c>
      <c r="I305" s="193">
        <v>4.6900000000000004</v>
      </c>
      <c r="J305" s="193">
        <v>1.78</v>
      </c>
    </row>
    <row r="306" spans="1:10" ht="14.45" customHeight="1" x14ac:dyDescent="0.25">
      <c r="A306" s="155"/>
      <c r="B306" s="155"/>
      <c r="C306" s="155"/>
      <c r="D306" s="155"/>
      <c r="E306" s="155" t="s">
        <v>669</v>
      </c>
      <c r="F306" s="156">
        <v>7.7546621684940495</v>
      </c>
      <c r="G306" s="155" t="s">
        <v>670</v>
      </c>
      <c r="H306" s="156">
        <v>8.8000000000000007</v>
      </c>
      <c r="I306" s="155" t="s">
        <v>671</v>
      </c>
      <c r="J306" s="156">
        <v>16.55</v>
      </c>
    </row>
    <row r="307" spans="1:10" x14ac:dyDescent="0.25">
      <c r="A307" s="155"/>
      <c r="B307" s="155"/>
      <c r="C307" s="155"/>
      <c r="D307" s="155"/>
      <c r="E307" s="155" t="s">
        <v>672</v>
      </c>
      <c r="F307" s="156">
        <v>16.63</v>
      </c>
      <c r="G307" s="155"/>
      <c r="H307" s="268" t="s">
        <v>673</v>
      </c>
      <c r="I307" s="268"/>
      <c r="J307" s="156">
        <v>89.33</v>
      </c>
    </row>
    <row r="308" spans="1:10" ht="15" customHeight="1" x14ac:dyDescent="0.25">
      <c r="A308" s="271" t="s">
        <v>789</v>
      </c>
      <c r="B308" s="271"/>
      <c r="C308" s="271"/>
      <c r="D308" s="271"/>
      <c r="E308" s="271"/>
      <c r="F308" s="271"/>
      <c r="G308" s="271"/>
      <c r="H308" s="271"/>
      <c r="I308" s="271"/>
      <c r="J308" s="271"/>
    </row>
    <row r="309" spans="1:10" ht="15.75" thickBot="1" x14ac:dyDescent="0.3">
      <c r="A309" s="266" t="s">
        <v>936</v>
      </c>
      <c r="B309" s="266"/>
      <c r="C309" s="266"/>
      <c r="D309" s="266"/>
      <c r="E309" s="266"/>
      <c r="F309" s="266"/>
      <c r="G309" s="266"/>
      <c r="H309" s="266"/>
      <c r="I309" s="266"/>
      <c r="J309" s="266"/>
    </row>
    <row r="310" spans="1:10" ht="15.75" thickTop="1" x14ac:dyDescent="0.25">
      <c r="A310" s="188"/>
      <c r="B310" s="188"/>
      <c r="C310" s="188"/>
      <c r="D310" s="188"/>
      <c r="E310" s="188"/>
      <c r="F310" s="188"/>
      <c r="G310" s="188"/>
      <c r="H310" s="188"/>
      <c r="I310" s="188"/>
      <c r="J310" s="188"/>
    </row>
    <row r="311" spans="1:10" x14ac:dyDescent="0.25">
      <c r="A311" s="141" t="s">
        <v>723</v>
      </c>
      <c r="B311" s="142" t="s">
        <v>144</v>
      </c>
      <c r="C311" s="141" t="s">
        <v>145</v>
      </c>
      <c r="D311" s="141" t="s">
        <v>146</v>
      </c>
      <c r="E311" s="272" t="s">
        <v>659</v>
      </c>
      <c r="F311" s="272"/>
      <c r="G311" s="143" t="s">
        <v>147</v>
      </c>
      <c r="H311" s="142" t="s">
        <v>101</v>
      </c>
      <c r="I311" s="142" t="s">
        <v>148</v>
      </c>
      <c r="J311" s="142" t="s">
        <v>4</v>
      </c>
    </row>
    <row r="312" spans="1:10" ht="51" x14ac:dyDescent="0.25">
      <c r="A312" s="144" t="s">
        <v>660</v>
      </c>
      <c r="B312" s="145" t="s">
        <v>266</v>
      </c>
      <c r="C312" s="144" t="s">
        <v>152</v>
      </c>
      <c r="D312" s="144" t="s">
        <v>267</v>
      </c>
      <c r="E312" s="269" t="s">
        <v>937</v>
      </c>
      <c r="F312" s="269"/>
      <c r="G312" s="146" t="s">
        <v>100</v>
      </c>
      <c r="H312" s="149">
        <v>1</v>
      </c>
      <c r="I312" s="147">
        <v>7.63</v>
      </c>
      <c r="J312" s="147">
        <v>7.63</v>
      </c>
    </row>
    <row r="313" spans="1:10" ht="25.5" x14ac:dyDescent="0.25">
      <c r="A313" s="150" t="s">
        <v>662</v>
      </c>
      <c r="B313" s="151" t="s">
        <v>938</v>
      </c>
      <c r="C313" s="150" t="s">
        <v>161</v>
      </c>
      <c r="D313" s="150" t="s">
        <v>939</v>
      </c>
      <c r="E313" s="270" t="s">
        <v>665</v>
      </c>
      <c r="F313" s="270"/>
      <c r="G313" s="152" t="s">
        <v>666</v>
      </c>
      <c r="H313" s="153">
        <v>8.5000000000000006E-2</v>
      </c>
      <c r="I313" s="154">
        <v>22.84</v>
      </c>
      <c r="J313" s="154">
        <v>1.94</v>
      </c>
    </row>
    <row r="314" spans="1:10" ht="25.5" x14ac:dyDescent="0.25">
      <c r="A314" s="150" t="s">
        <v>662</v>
      </c>
      <c r="B314" s="151" t="s">
        <v>792</v>
      </c>
      <c r="C314" s="150" t="s">
        <v>161</v>
      </c>
      <c r="D314" s="150" t="s">
        <v>793</v>
      </c>
      <c r="E314" s="270" t="s">
        <v>665</v>
      </c>
      <c r="F314" s="270"/>
      <c r="G314" s="152" t="s">
        <v>666</v>
      </c>
      <c r="H314" s="153">
        <v>3.1E-2</v>
      </c>
      <c r="I314" s="154">
        <v>18.25</v>
      </c>
      <c r="J314" s="154">
        <v>0.56000000000000005</v>
      </c>
    </row>
    <row r="315" spans="1:10" x14ac:dyDescent="0.25">
      <c r="A315" s="189" t="s">
        <v>798</v>
      </c>
      <c r="B315" s="190" t="s">
        <v>940</v>
      </c>
      <c r="C315" s="189" t="s">
        <v>161</v>
      </c>
      <c r="D315" s="189" t="s">
        <v>941</v>
      </c>
      <c r="E315" s="267" t="s">
        <v>805</v>
      </c>
      <c r="F315" s="267"/>
      <c r="G315" s="191" t="s">
        <v>99</v>
      </c>
      <c r="H315" s="192">
        <v>0.60299999999999998</v>
      </c>
      <c r="I315" s="193">
        <v>0.8</v>
      </c>
      <c r="J315" s="193">
        <v>0.48</v>
      </c>
    </row>
    <row r="316" spans="1:10" x14ac:dyDescent="0.25">
      <c r="A316" s="189" t="s">
        <v>798</v>
      </c>
      <c r="B316" s="190" t="s">
        <v>916</v>
      </c>
      <c r="C316" s="189" t="s">
        <v>161</v>
      </c>
      <c r="D316" s="189" t="s">
        <v>917</v>
      </c>
      <c r="E316" s="267" t="s">
        <v>805</v>
      </c>
      <c r="F316" s="267"/>
      <c r="G316" s="191" t="s">
        <v>99</v>
      </c>
      <c r="H316" s="192">
        <v>8.4000000000000005E-2</v>
      </c>
      <c r="I316" s="193">
        <v>4.6900000000000004</v>
      </c>
      <c r="J316" s="193">
        <v>0.39</v>
      </c>
    </row>
    <row r="317" spans="1:10" ht="25.5" x14ac:dyDescent="0.25">
      <c r="A317" s="189" t="s">
        <v>798</v>
      </c>
      <c r="B317" s="190" t="s">
        <v>942</v>
      </c>
      <c r="C317" s="189" t="s">
        <v>810</v>
      </c>
      <c r="D317" s="189" t="s">
        <v>943</v>
      </c>
      <c r="E317" s="267" t="s">
        <v>805</v>
      </c>
      <c r="F317" s="267"/>
      <c r="G317" s="191" t="s">
        <v>159</v>
      </c>
      <c r="H317" s="192">
        <v>7.4999999999999997E-2</v>
      </c>
      <c r="I317" s="193">
        <v>56.9</v>
      </c>
      <c r="J317" s="193">
        <v>4.26</v>
      </c>
    </row>
    <row r="318" spans="1:10" ht="14.45" customHeight="1" x14ac:dyDescent="0.25">
      <c r="A318" s="155"/>
      <c r="B318" s="155"/>
      <c r="C318" s="155"/>
      <c r="D318" s="155"/>
      <c r="E318" s="155" t="s">
        <v>669</v>
      </c>
      <c r="F318" s="156">
        <v>0.9371192952862899</v>
      </c>
      <c r="G318" s="155" t="s">
        <v>670</v>
      </c>
      <c r="H318" s="156">
        <v>1.06</v>
      </c>
      <c r="I318" s="155" t="s">
        <v>671</v>
      </c>
      <c r="J318" s="156">
        <v>2</v>
      </c>
    </row>
    <row r="319" spans="1:10" x14ac:dyDescent="0.25">
      <c r="A319" s="155"/>
      <c r="B319" s="155"/>
      <c r="C319" s="155"/>
      <c r="D319" s="155"/>
      <c r="E319" s="155" t="s">
        <v>672</v>
      </c>
      <c r="F319" s="156">
        <v>1.74</v>
      </c>
      <c r="G319" s="155"/>
      <c r="H319" s="268" t="s">
        <v>673</v>
      </c>
      <c r="I319" s="268"/>
      <c r="J319" s="156">
        <v>9.3699999999999992</v>
      </c>
    </row>
    <row r="320" spans="1:10" ht="15" customHeight="1" x14ac:dyDescent="0.25">
      <c r="A320" s="271" t="s">
        <v>789</v>
      </c>
      <c r="B320" s="271"/>
      <c r="C320" s="271"/>
      <c r="D320" s="271"/>
      <c r="E320" s="271"/>
      <c r="F320" s="271"/>
      <c r="G320" s="271"/>
      <c r="H320" s="271"/>
      <c r="I320" s="271"/>
      <c r="J320" s="271"/>
    </row>
    <row r="321" spans="1:10" ht="15.75" thickBot="1" x14ac:dyDescent="0.3">
      <c r="A321" s="266" t="s">
        <v>944</v>
      </c>
      <c r="B321" s="266"/>
      <c r="C321" s="266"/>
      <c r="D321" s="266"/>
      <c r="E321" s="266"/>
      <c r="F321" s="266"/>
      <c r="G321" s="266"/>
      <c r="H321" s="266"/>
      <c r="I321" s="266"/>
      <c r="J321" s="266"/>
    </row>
    <row r="322" spans="1:10" ht="15.75" thickTop="1" x14ac:dyDescent="0.25">
      <c r="A322" s="188"/>
      <c r="B322" s="188"/>
      <c r="C322" s="188"/>
      <c r="D322" s="188"/>
      <c r="E322" s="188"/>
      <c r="F322" s="188"/>
      <c r="G322" s="188"/>
      <c r="H322" s="188"/>
      <c r="I322" s="188"/>
      <c r="J322" s="188"/>
    </row>
    <row r="323" spans="1:10" x14ac:dyDescent="0.25">
      <c r="A323" s="141" t="s">
        <v>724</v>
      </c>
      <c r="B323" s="142" t="s">
        <v>144</v>
      </c>
      <c r="C323" s="141" t="s">
        <v>145</v>
      </c>
      <c r="D323" s="141" t="s">
        <v>146</v>
      </c>
      <c r="E323" s="272" t="s">
        <v>659</v>
      </c>
      <c r="F323" s="272"/>
      <c r="G323" s="143" t="s">
        <v>147</v>
      </c>
      <c r="H323" s="142" t="s">
        <v>101</v>
      </c>
      <c r="I323" s="142" t="s">
        <v>148</v>
      </c>
      <c r="J323" s="142" t="s">
        <v>4</v>
      </c>
    </row>
    <row r="324" spans="1:10" ht="51" x14ac:dyDescent="0.25">
      <c r="A324" s="144" t="s">
        <v>660</v>
      </c>
      <c r="B324" s="145" t="s">
        <v>271</v>
      </c>
      <c r="C324" s="144" t="s">
        <v>152</v>
      </c>
      <c r="D324" s="144" t="s">
        <v>272</v>
      </c>
      <c r="E324" s="269">
        <v>45</v>
      </c>
      <c r="F324" s="269"/>
      <c r="G324" s="146" t="s">
        <v>159</v>
      </c>
      <c r="H324" s="149">
        <v>1</v>
      </c>
      <c r="I324" s="147">
        <v>39.17</v>
      </c>
      <c r="J324" s="147">
        <v>39.17</v>
      </c>
    </row>
    <row r="325" spans="1:10" ht="25.5" x14ac:dyDescent="0.25">
      <c r="A325" s="150" t="s">
        <v>662</v>
      </c>
      <c r="B325" s="151" t="s">
        <v>792</v>
      </c>
      <c r="C325" s="150" t="s">
        <v>161</v>
      </c>
      <c r="D325" s="150" t="s">
        <v>793</v>
      </c>
      <c r="E325" s="270" t="s">
        <v>665</v>
      </c>
      <c r="F325" s="270"/>
      <c r="G325" s="152" t="s">
        <v>666</v>
      </c>
      <c r="H325" s="153">
        <v>1</v>
      </c>
      <c r="I325" s="154">
        <v>18.25</v>
      </c>
      <c r="J325" s="154">
        <v>18.25</v>
      </c>
    </row>
    <row r="326" spans="1:10" ht="25.5" x14ac:dyDescent="0.25">
      <c r="A326" s="150" t="s">
        <v>662</v>
      </c>
      <c r="B326" s="151" t="s">
        <v>945</v>
      </c>
      <c r="C326" s="150" t="s">
        <v>161</v>
      </c>
      <c r="D326" s="150" t="s">
        <v>946</v>
      </c>
      <c r="E326" s="270" t="s">
        <v>665</v>
      </c>
      <c r="F326" s="270"/>
      <c r="G326" s="152" t="s">
        <v>666</v>
      </c>
      <c r="H326" s="153">
        <v>1</v>
      </c>
      <c r="I326" s="154">
        <v>18.920000000000002</v>
      </c>
      <c r="J326" s="154">
        <v>18.920000000000002</v>
      </c>
    </row>
    <row r="327" spans="1:10" ht="38.25" x14ac:dyDescent="0.25">
      <c r="A327" s="189" t="s">
        <v>798</v>
      </c>
      <c r="B327" s="190" t="s">
        <v>947</v>
      </c>
      <c r="C327" s="189" t="s">
        <v>161</v>
      </c>
      <c r="D327" s="189" t="s">
        <v>948</v>
      </c>
      <c r="E327" s="267" t="s">
        <v>805</v>
      </c>
      <c r="F327" s="267"/>
      <c r="G327" s="191" t="s">
        <v>157</v>
      </c>
      <c r="H327" s="192">
        <v>4</v>
      </c>
      <c r="I327" s="193">
        <v>0.5</v>
      </c>
      <c r="J327" s="193">
        <v>2</v>
      </c>
    </row>
    <row r="328" spans="1:10" ht="14.45" customHeight="1" x14ac:dyDescent="0.25">
      <c r="A328" s="155"/>
      <c r="B328" s="155"/>
      <c r="C328" s="155"/>
      <c r="D328" s="155"/>
      <c r="E328" s="155" t="s">
        <v>669</v>
      </c>
      <c r="F328" s="156">
        <v>13.4101771</v>
      </c>
      <c r="G328" s="155" t="s">
        <v>670</v>
      </c>
      <c r="H328" s="156">
        <v>15.21</v>
      </c>
      <c r="I328" s="155" t="s">
        <v>671</v>
      </c>
      <c r="J328" s="156">
        <v>28.62</v>
      </c>
    </row>
    <row r="329" spans="1:10" x14ac:dyDescent="0.25">
      <c r="A329" s="155"/>
      <c r="B329" s="155"/>
      <c r="C329" s="155"/>
      <c r="D329" s="155"/>
      <c r="E329" s="155" t="s">
        <v>672</v>
      </c>
      <c r="F329" s="156">
        <v>8.9600000000000009</v>
      </c>
      <c r="G329" s="155"/>
      <c r="H329" s="268" t="s">
        <v>673</v>
      </c>
      <c r="I329" s="268"/>
      <c r="J329" s="156">
        <v>48.13</v>
      </c>
    </row>
    <row r="330" spans="1:10" ht="15" customHeight="1" x14ac:dyDescent="0.25">
      <c r="A330" s="271" t="s">
        <v>789</v>
      </c>
      <c r="B330" s="271"/>
      <c r="C330" s="271"/>
      <c r="D330" s="271"/>
      <c r="E330" s="271"/>
      <c r="F330" s="271"/>
      <c r="G330" s="271"/>
      <c r="H330" s="271"/>
      <c r="I330" s="271"/>
      <c r="J330" s="271"/>
    </row>
    <row r="331" spans="1:10" ht="15.75" thickBot="1" x14ac:dyDescent="0.3">
      <c r="A331" s="266" t="s">
        <v>949</v>
      </c>
      <c r="B331" s="266"/>
      <c r="C331" s="266"/>
      <c r="D331" s="266"/>
      <c r="E331" s="266"/>
      <c r="F331" s="266"/>
      <c r="G331" s="266"/>
      <c r="H331" s="266"/>
      <c r="I331" s="266"/>
      <c r="J331" s="266"/>
    </row>
    <row r="332" spans="1:10" ht="15.75" thickTop="1" x14ac:dyDescent="0.25">
      <c r="A332" s="188"/>
      <c r="B332" s="188"/>
      <c r="C332" s="188"/>
      <c r="D332" s="188"/>
      <c r="E332" s="188"/>
      <c r="F332" s="188"/>
      <c r="G332" s="188"/>
      <c r="H332" s="188"/>
      <c r="I332" s="188"/>
      <c r="J332" s="188"/>
    </row>
    <row r="333" spans="1:10" x14ac:dyDescent="0.25">
      <c r="A333" s="141" t="s">
        <v>725</v>
      </c>
      <c r="B333" s="142" t="s">
        <v>144</v>
      </c>
      <c r="C333" s="141" t="s">
        <v>145</v>
      </c>
      <c r="D333" s="141" t="s">
        <v>146</v>
      </c>
      <c r="E333" s="272" t="s">
        <v>659</v>
      </c>
      <c r="F333" s="272"/>
      <c r="G333" s="143" t="s">
        <v>147</v>
      </c>
      <c r="H333" s="142" t="s">
        <v>101</v>
      </c>
      <c r="I333" s="142" t="s">
        <v>148</v>
      </c>
      <c r="J333" s="142" t="s">
        <v>4</v>
      </c>
    </row>
    <row r="334" spans="1:10" ht="38.25" x14ac:dyDescent="0.25">
      <c r="A334" s="144" t="s">
        <v>660</v>
      </c>
      <c r="B334" s="145" t="s">
        <v>691</v>
      </c>
      <c r="C334" s="144" t="s">
        <v>152</v>
      </c>
      <c r="D334" s="144" t="s">
        <v>679</v>
      </c>
      <c r="E334" s="269" t="s">
        <v>950</v>
      </c>
      <c r="F334" s="269"/>
      <c r="G334" s="146" t="s">
        <v>688</v>
      </c>
      <c r="H334" s="149">
        <v>1</v>
      </c>
      <c r="I334" s="147">
        <v>35</v>
      </c>
      <c r="J334" s="147">
        <v>35</v>
      </c>
    </row>
    <row r="335" spans="1:10" ht="25.5" x14ac:dyDescent="0.25">
      <c r="A335" s="189" t="s">
        <v>798</v>
      </c>
      <c r="B335" s="190" t="s">
        <v>951</v>
      </c>
      <c r="C335" s="189" t="s">
        <v>810</v>
      </c>
      <c r="D335" s="189" t="s">
        <v>952</v>
      </c>
      <c r="E335" s="267" t="s">
        <v>812</v>
      </c>
      <c r="F335" s="267"/>
      <c r="G335" s="191" t="s">
        <v>953</v>
      </c>
      <c r="H335" s="192">
        <v>1</v>
      </c>
      <c r="I335" s="193">
        <v>35</v>
      </c>
      <c r="J335" s="193">
        <v>35</v>
      </c>
    </row>
    <row r="336" spans="1:10" ht="14.45" customHeight="1" x14ac:dyDescent="0.25">
      <c r="A336" s="155"/>
      <c r="B336" s="155"/>
      <c r="C336" s="155"/>
      <c r="D336" s="155"/>
      <c r="E336" s="155" t="s">
        <v>669</v>
      </c>
      <c r="F336" s="156">
        <v>0</v>
      </c>
      <c r="G336" s="155" t="s">
        <v>670</v>
      </c>
      <c r="H336" s="156">
        <v>0</v>
      </c>
      <c r="I336" s="155" t="s">
        <v>671</v>
      </c>
      <c r="J336" s="156">
        <v>0</v>
      </c>
    </row>
    <row r="337" spans="1:10" x14ac:dyDescent="0.25">
      <c r="A337" s="155"/>
      <c r="B337" s="155"/>
      <c r="C337" s="155"/>
      <c r="D337" s="155"/>
      <c r="E337" s="155" t="s">
        <v>672</v>
      </c>
      <c r="F337" s="156">
        <v>8</v>
      </c>
      <c r="G337" s="155"/>
      <c r="H337" s="268" t="s">
        <v>673</v>
      </c>
      <c r="I337" s="268"/>
      <c r="J337" s="156">
        <v>43</v>
      </c>
    </row>
    <row r="338" spans="1:10" ht="15" customHeight="1" x14ac:dyDescent="0.25">
      <c r="A338" s="271" t="s">
        <v>789</v>
      </c>
      <c r="B338" s="271"/>
      <c r="C338" s="271"/>
      <c r="D338" s="271"/>
      <c r="E338" s="271"/>
      <c r="F338" s="271"/>
      <c r="G338" s="271"/>
      <c r="H338" s="271"/>
      <c r="I338" s="271"/>
      <c r="J338" s="271"/>
    </row>
    <row r="339" spans="1:10" ht="15.75" thickBot="1" x14ac:dyDescent="0.3">
      <c r="A339" s="266" t="s">
        <v>954</v>
      </c>
      <c r="B339" s="266"/>
      <c r="C339" s="266"/>
      <c r="D339" s="266"/>
      <c r="E339" s="266"/>
      <c r="F339" s="266"/>
      <c r="G339" s="266"/>
      <c r="H339" s="266"/>
      <c r="I339" s="266"/>
      <c r="J339" s="266"/>
    </row>
    <row r="340" spans="1:10" ht="15.75" thickTop="1" x14ac:dyDescent="0.25">
      <c r="A340" s="188"/>
      <c r="B340" s="188"/>
      <c r="C340" s="188"/>
      <c r="D340" s="188"/>
      <c r="E340" s="188"/>
      <c r="F340" s="188"/>
      <c r="G340" s="188"/>
      <c r="H340" s="188"/>
      <c r="I340" s="188"/>
      <c r="J340" s="188"/>
    </row>
    <row r="341" spans="1:10" x14ac:dyDescent="0.25">
      <c r="A341" s="141" t="s">
        <v>726</v>
      </c>
      <c r="B341" s="142" t="s">
        <v>144</v>
      </c>
      <c r="C341" s="141" t="s">
        <v>145</v>
      </c>
      <c r="D341" s="141" t="s">
        <v>146</v>
      </c>
      <c r="E341" s="272" t="s">
        <v>659</v>
      </c>
      <c r="F341" s="272"/>
      <c r="G341" s="143" t="s">
        <v>147</v>
      </c>
      <c r="H341" s="142" t="s">
        <v>101</v>
      </c>
      <c r="I341" s="142" t="s">
        <v>148</v>
      </c>
      <c r="J341" s="142" t="s">
        <v>4</v>
      </c>
    </row>
    <row r="342" spans="1:10" ht="51" x14ac:dyDescent="0.25">
      <c r="A342" s="144" t="s">
        <v>660</v>
      </c>
      <c r="B342" s="145" t="s">
        <v>288</v>
      </c>
      <c r="C342" s="144" t="s">
        <v>152</v>
      </c>
      <c r="D342" s="144" t="s">
        <v>727</v>
      </c>
      <c r="E342" s="269" t="s">
        <v>955</v>
      </c>
      <c r="F342" s="269"/>
      <c r="G342" s="146" t="s">
        <v>157</v>
      </c>
      <c r="H342" s="149">
        <v>1</v>
      </c>
      <c r="I342" s="147">
        <v>2106.77</v>
      </c>
      <c r="J342" s="147">
        <v>2106.77</v>
      </c>
    </row>
    <row r="343" spans="1:10" ht="25.5" x14ac:dyDescent="0.25">
      <c r="A343" s="150" t="s">
        <v>662</v>
      </c>
      <c r="B343" s="151" t="s">
        <v>956</v>
      </c>
      <c r="C343" s="150" t="s">
        <v>161</v>
      </c>
      <c r="D343" s="150" t="s">
        <v>957</v>
      </c>
      <c r="E343" s="270" t="s">
        <v>665</v>
      </c>
      <c r="F343" s="270"/>
      <c r="G343" s="152" t="s">
        <v>666</v>
      </c>
      <c r="H343" s="153">
        <v>3.0369999999999999</v>
      </c>
      <c r="I343" s="154">
        <v>17.46</v>
      </c>
      <c r="J343" s="154">
        <v>53.02</v>
      </c>
    </row>
    <row r="344" spans="1:10" ht="25.5" x14ac:dyDescent="0.25">
      <c r="A344" s="150" t="s">
        <v>662</v>
      </c>
      <c r="B344" s="151" t="s">
        <v>958</v>
      </c>
      <c r="C344" s="150" t="s">
        <v>161</v>
      </c>
      <c r="D344" s="150" t="s">
        <v>959</v>
      </c>
      <c r="E344" s="270" t="s">
        <v>665</v>
      </c>
      <c r="F344" s="270"/>
      <c r="G344" s="152" t="s">
        <v>666</v>
      </c>
      <c r="H344" s="153">
        <v>3.0369999999999999</v>
      </c>
      <c r="I344" s="154">
        <v>22.24</v>
      </c>
      <c r="J344" s="154">
        <v>67.540000000000006</v>
      </c>
    </row>
    <row r="345" spans="1:10" ht="38.25" x14ac:dyDescent="0.25">
      <c r="A345" s="189" t="s">
        <v>798</v>
      </c>
      <c r="B345" s="190" t="s">
        <v>960</v>
      </c>
      <c r="C345" s="189" t="s">
        <v>161</v>
      </c>
      <c r="D345" s="189" t="s">
        <v>961</v>
      </c>
      <c r="E345" s="267" t="s">
        <v>805</v>
      </c>
      <c r="F345" s="267"/>
      <c r="G345" s="191" t="s">
        <v>157</v>
      </c>
      <c r="H345" s="192">
        <v>4</v>
      </c>
      <c r="I345" s="193">
        <v>0.71</v>
      </c>
      <c r="J345" s="193">
        <v>2.84</v>
      </c>
    </row>
    <row r="346" spans="1:10" ht="25.5" x14ac:dyDescent="0.25">
      <c r="A346" s="189" t="s">
        <v>798</v>
      </c>
      <c r="B346" s="190" t="s">
        <v>962</v>
      </c>
      <c r="C346" s="189" t="s">
        <v>161</v>
      </c>
      <c r="D346" s="189" t="s">
        <v>963</v>
      </c>
      <c r="E346" s="267" t="s">
        <v>805</v>
      </c>
      <c r="F346" s="267"/>
      <c r="G346" s="191" t="s">
        <v>157</v>
      </c>
      <c r="H346" s="192">
        <v>1</v>
      </c>
      <c r="I346" s="193">
        <v>68.569999999999993</v>
      </c>
      <c r="J346" s="193">
        <v>68.569999999999993</v>
      </c>
    </row>
    <row r="347" spans="1:10" ht="38.25" x14ac:dyDescent="0.25">
      <c r="A347" s="189" t="s">
        <v>798</v>
      </c>
      <c r="B347" s="190" t="s">
        <v>964</v>
      </c>
      <c r="C347" s="189" t="s">
        <v>161</v>
      </c>
      <c r="D347" s="189" t="s">
        <v>965</v>
      </c>
      <c r="E347" s="267" t="s">
        <v>805</v>
      </c>
      <c r="F347" s="267"/>
      <c r="G347" s="191" t="s">
        <v>157</v>
      </c>
      <c r="H347" s="192">
        <v>1</v>
      </c>
      <c r="I347" s="193">
        <v>200</v>
      </c>
      <c r="J347" s="193">
        <v>200</v>
      </c>
    </row>
    <row r="348" spans="1:10" ht="63.75" x14ac:dyDescent="0.25">
      <c r="A348" s="189" t="s">
        <v>798</v>
      </c>
      <c r="B348" s="190" t="s">
        <v>966</v>
      </c>
      <c r="C348" s="189" t="s">
        <v>161</v>
      </c>
      <c r="D348" s="189" t="s">
        <v>967</v>
      </c>
      <c r="E348" s="267" t="s">
        <v>805</v>
      </c>
      <c r="F348" s="267"/>
      <c r="G348" s="191" t="s">
        <v>157</v>
      </c>
      <c r="H348" s="192">
        <v>1</v>
      </c>
      <c r="I348" s="193">
        <v>495.3</v>
      </c>
      <c r="J348" s="193">
        <v>495.3</v>
      </c>
    </row>
    <row r="349" spans="1:10" ht="25.5" x14ac:dyDescent="0.25">
      <c r="A349" s="189" t="s">
        <v>798</v>
      </c>
      <c r="B349" s="190" t="s">
        <v>968</v>
      </c>
      <c r="C349" s="189" t="s">
        <v>161</v>
      </c>
      <c r="D349" s="189" t="s">
        <v>969</v>
      </c>
      <c r="E349" s="267" t="s">
        <v>805</v>
      </c>
      <c r="F349" s="267"/>
      <c r="G349" s="191" t="s">
        <v>157</v>
      </c>
      <c r="H349" s="192">
        <v>1</v>
      </c>
      <c r="I349" s="193">
        <v>19.04</v>
      </c>
      <c r="J349" s="193">
        <v>19.04</v>
      </c>
    </row>
    <row r="350" spans="1:10" ht="25.5" x14ac:dyDescent="0.25">
      <c r="A350" s="189" t="s">
        <v>798</v>
      </c>
      <c r="B350" s="190" t="s">
        <v>970</v>
      </c>
      <c r="C350" s="189" t="s">
        <v>161</v>
      </c>
      <c r="D350" s="189" t="s">
        <v>971</v>
      </c>
      <c r="E350" s="267" t="s">
        <v>805</v>
      </c>
      <c r="F350" s="267"/>
      <c r="G350" s="191" t="s">
        <v>157</v>
      </c>
      <c r="H350" s="192">
        <v>1</v>
      </c>
      <c r="I350" s="193">
        <v>234.87</v>
      </c>
      <c r="J350" s="193">
        <v>234.87</v>
      </c>
    </row>
    <row r="351" spans="1:10" ht="38.25" x14ac:dyDescent="0.25">
      <c r="A351" s="189" t="s">
        <v>798</v>
      </c>
      <c r="B351" s="190" t="s">
        <v>972</v>
      </c>
      <c r="C351" s="189" t="s">
        <v>161</v>
      </c>
      <c r="D351" s="189" t="s">
        <v>973</v>
      </c>
      <c r="E351" s="267" t="s">
        <v>805</v>
      </c>
      <c r="F351" s="267"/>
      <c r="G351" s="191" t="s">
        <v>157</v>
      </c>
      <c r="H351" s="192">
        <v>1</v>
      </c>
      <c r="I351" s="193">
        <v>965.59</v>
      </c>
      <c r="J351" s="193">
        <v>965.59</v>
      </c>
    </row>
    <row r="352" spans="1:10" ht="14.45" customHeight="1" x14ac:dyDescent="0.25">
      <c r="A352" s="155"/>
      <c r="B352" s="155"/>
      <c r="C352" s="155"/>
      <c r="D352" s="155"/>
      <c r="E352" s="155" t="s">
        <v>669</v>
      </c>
      <c r="F352" s="156">
        <v>46.012557398556837</v>
      </c>
      <c r="G352" s="155" t="s">
        <v>670</v>
      </c>
      <c r="H352" s="156">
        <v>52.19</v>
      </c>
      <c r="I352" s="155" t="s">
        <v>671</v>
      </c>
      <c r="J352" s="156">
        <v>98.2</v>
      </c>
    </row>
    <row r="353" spans="1:10" x14ac:dyDescent="0.25">
      <c r="A353" s="155"/>
      <c r="B353" s="155"/>
      <c r="C353" s="155"/>
      <c r="D353" s="155"/>
      <c r="E353" s="155" t="s">
        <v>672</v>
      </c>
      <c r="F353" s="156">
        <v>482.02</v>
      </c>
      <c r="G353" s="155"/>
      <c r="H353" s="268" t="s">
        <v>673</v>
      </c>
      <c r="I353" s="268"/>
      <c r="J353" s="156">
        <v>2588.79</v>
      </c>
    </row>
    <row r="354" spans="1:10" ht="15" customHeight="1" x14ac:dyDescent="0.25">
      <c r="A354" s="271" t="s">
        <v>789</v>
      </c>
      <c r="B354" s="271"/>
      <c r="C354" s="271"/>
      <c r="D354" s="271"/>
      <c r="E354" s="271"/>
      <c r="F354" s="271"/>
      <c r="G354" s="271"/>
      <c r="H354" s="271"/>
      <c r="I354" s="271"/>
      <c r="J354" s="271"/>
    </row>
    <row r="355" spans="1:10" ht="15.75" thickBot="1" x14ac:dyDescent="0.3">
      <c r="A355" s="266" t="s">
        <v>974</v>
      </c>
      <c r="B355" s="266"/>
      <c r="C355" s="266"/>
      <c r="D355" s="266"/>
      <c r="E355" s="266"/>
      <c r="F355" s="266"/>
      <c r="G355" s="266"/>
      <c r="H355" s="266"/>
      <c r="I355" s="266"/>
      <c r="J355" s="266"/>
    </row>
    <row r="356" spans="1:10" ht="15.75" thickTop="1" x14ac:dyDescent="0.25">
      <c r="A356" s="188"/>
      <c r="B356" s="188"/>
      <c r="C356" s="188"/>
      <c r="D356" s="188"/>
      <c r="E356" s="188"/>
      <c r="F356" s="188"/>
      <c r="G356" s="188"/>
      <c r="H356" s="188"/>
      <c r="I356" s="188"/>
      <c r="J356" s="188"/>
    </row>
    <row r="357" spans="1:10" x14ac:dyDescent="0.25">
      <c r="A357" s="141" t="s">
        <v>728</v>
      </c>
      <c r="B357" s="142" t="s">
        <v>144</v>
      </c>
      <c r="C357" s="141" t="s">
        <v>145</v>
      </c>
      <c r="D357" s="141" t="s">
        <v>146</v>
      </c>
      <c r="E357" s="272" t="s">
        <v>659</v>
      </c>
      <c r="F357" s="272"/>
      <c r="G357" s="143" t="s">
        <v>147</v>
      </c>
      <c r="H357" s="142" t="s">
        <v>101</v>
      </c>
      <c r="I357" s="142" t="s">
        <v>148</v>
      </c>
      <c r="J357" s="142" t="s">
        <v>4</v>
      </c>
    </row>
    <row r="358" spans="1:10" ht="39.6" customHeight="1" x14ac:dyDescent="0.25">
      <c r="A358" s="144" t="s">
        <v>660</v>
      </c>
      <c r="B358" s="145" t="s">
        <v>290</v>
      </c>
      <c r="C358" s="144" t="s">
        <v>152</v>
      </c>
      <c r="D358" s="144" t="s">
        <v>291</v>
      </c>
      <c r="E358" s="269">
        <v>331</v>
      </c>
      <c r="F358" s="269"/>
      <c r="G358" s="146" t="s">
        <v>153</v>
      </c>
      <c r="H358" s="149">
        <v>1</v>
      </c>
      <c r="I358" s="147">
        <v>961.99</v>
      </c>
      <c r="J358" s="147">
        <v>961.99</v>
      </c>
    </row>
    <row r="359" spans="1:10" ht="26.45" customHeight="1" x14ac:dyDescent="0.25">
      <c r="A359" s="150" t="s">
        <v>662</v>
      </c>
      <c r="B359" s="151" t="s">
        <v>224</v>
      </c>
      <c r="C359" s="150" t="s">
        <v>161</v>
      </c>
      <c r="D359" s="150" t="s">
        <v>225</v>
      </c>
      <c r="E359" s="270" t="s">
        <v>975</v>
      </c>
      <c r="F359" s="270"/>
      <c r="G359" s="152" t="s">
        <v>159</v>
      </c>
      <c r="H359" s="153">
        <v>0.7</v>
      </c>
      <c r="I359" s="154">
        <v>3.83</v>
      </c>
      <c r="J359" s="154">
        <v>2.68</v>
      </c>
    </row>
    <row r="360" spans="1:10" ht="25.5" x14ac:dyDescent="0.25">
      <c r="A360" s="150" t="s">
        <v>662</v>
      </c>
      <c r="B360" s="151" t="s">
        <v>362</v>
      </c>
      <c r="C360" s="150" t="s">
        <v>161</v>
      </c>
      <c r="D360" s="150" t="s">
        <v>363</v>
      </c>
      <c r="E360" s="270" t="s">
        <v>814</v>
      </c>
      <c r="F360" s="270"/>
      <c r="G360" s="152" t="s">
        <v>166</v>
      </c>
      <c r="H360" s="153">
        <v>0.16800000000000001</v>
      </c>
      <c r="I360" s="154">
        <v>72.19</v>
      </c>
      <c r="J360" s="154">
        <v>12.12</v>
      </c>
    </row>
    <row r="361" spans="1:10" ht="51" x14ac:dyDescent="0.25">
      <c r="A361" s="150" t="s">
        <v>662</v>
      </c>
      <c r="B361" s="151" t="s">
        <v>226</v>
      </c>
      <c r="C361" s="150" t="s">
        <v>161</v>
      </c>
      <c r="D361" s="150" t="s">
        <v>227</v>
      </c>
      <c r="E361" s="270" t="s">
        <v>975</v>
      </c>
      <c r="F361" s="270"/>
      <c r="G361" s="152" t="s">
        <v>159</v>
      </c>
      <c r="H361" s="153">
        <v>0.7</v>
      </c>
      <c r="I361" s="154">
        <v>32.880000000000003</v>
      </c>
      <c r="J361" s="154">
        <v>23.01</v>
      </c>
    </row>
    <row r="362" spans="1:10" ht="38.25" x14ac:dyDescent="0.25">
      <c r="A362" s="150" t="s">
        <v>662</v>
      </c>
      <c r="B362" s="151" t="s">
        <v>708</v>
      </c>
      <c r="C362" s="150" t="s">
        <v>161</v>
      </c>
      <c r="D362" s="150" t="s">
        <v>709</v>
      </c>
      <c r="E362" s="270" t="s">
        <v>976</v>
      </c>
      <c r="F362" s="270"/>
      <c r="G362" s="152" t="s">
        <v>159</v>
      </c>
      <c r="H362" s="153">
        <v>0.84</v>
      </c>
      <c r="I362" s="154">
        <v>48.03</v>
      </c>
      <c r="J362" s="154">
        <v>40.340000000000003</v>
      </c>
    </row>
    <row r="363" spans="1:10" x14ac:dyDescent="0.25">
      <c r="A363" s="189" t="s">
        <v>798</v>
      </c>
      <c r="B363" s="190" t="s">
        <v>977</v>
      </c>
      <c r="C363" s="189" t="s">
        <v>810</v>
      </c>
      <c r="D363" s="189" t="s">
        <v>978</v>
      </c>
      <c r="E363" s="267" t="s">
        <v>805</v>
      </c>
      <c r="F363" s="267"/>
      <c r="G363" s="191" t="s">
        <v>153</v>
      </c>
      <c r="H363" s="192">
        <v>1</v>
      </c>
      <c r="I363" s="193">
        <v>157.13999999999999</v>
      </c>
      <c r="J363" s="193">
        <v>157.13999999999999</v>
      </c>
    </row>
    <row r="364" spans="1:10" x14ac:dyDescent="0.25">
      <c r="A364" s="189" t="s">
        <v>798</v>
      </c>
      <c r="B364" s="190" t="s">
        <v>979</v>
      </c>
      <c r="C364" s="189" t="s">
        <v>810</v>
      </c>
      <c r="D364" s="189" t="s">
        <v>980</v>
      </c>
      <c r="E364" s="267" t="s">
        <v>805</v>
      </c>
      <c r="F364" s="267"/>
      <c r="G364" s="191" t="s">
        <v>153</v>
      </c>
      <c r="H364" s="192">
        <v>1</v>
      </c>
      <c r="I364" s="193">
        <v>436.41</v>
      </c>
      <c r="J364" s="193">
        <v>436.41</v>
      </c>
    </row>
    <row r="365" spans="1:10" ht="25.5" x14ac:dyDescent="0.25">
      <c r="A365" s="189" t="s">
        <v>798</v>
      </c>
      <c r="B365" s="190" t="s">
        <v>981</v>
      </c>
      <c r="C365" s="189" t="s">
        <v>161</v>
      </c>
      <c r="D365" s="189" t="s">
        <v>982</v>
      </c>
      <c r="E365" s="267" t="s">
        <v>805</v>
      </c>
      <c r="F365" s="267"/>
      <c r="G365" s="191" t="s">
        <v>166</v>
      </c>
      <c r="H365" s="192">
        <v>2.4E-2</v>
      </c>
      <c r="I365" s="193">
        <v>111.91</v>
      </c>
      <c r="J365" s="193">
        <v>2.68</v>
      </c>
    </row>
    <row r="366" spans="1:10" ht="25.5" x14ac:dyDescent="0.25">
      <c r="A366" s="189" t="s">
        <v>798</v>
      </c>
      <c r="B366" s="190" t="s">
        <v>983</v>
      </c>
      <c r="C366" s="189" t="s">
        <v>161</v>
      </c>
      <c r="D366" s="189" t="s">
        <v>984</v>
      </c>
      <c r="E366" s="267" t="s">
        <v>805</v>
      </c>
      <c r="F366" s="267"/>
      <c r="G366" s="191" t="s">
        <v>157</v>
      </c>
      <c r="H366" s="192">
        <v>1</v>
      </c>
      <c r="I366" s="193">
        <v>87.61</v>
      </c>
      <c r="J366" s="193">
        <v>87.61</v>
      </c>
    </row>
    <row r="367" spans="1:10" ht="38.25" x14ac:dyDescent="0.25">
      <c r="A367" s="189" t="s">
        <v>798</v>
      </c>
      <c r="B367" s="190" t="s">
        <v>964</v>
      </c>
      <c r="C367" s="189" t="s">
        <v>161</v>
      </c>
      <c r="D367" s="189" t="s">
        <v>965</v>
      </c>
      <c r="E367" s="267" t="s">
        <v>805</v>
      </c>
      <c r="F367" s="267"/>
      <c r="G367" s="191" t="s">
        <v>157</v>
      </c>
      <c r="H367" s="192">
        <v>1</v>
      </c>
      <c r="I367" s="193">
        <v>200</v>
      </c>
      <c r="J367" s="193">
        <v>200</v>
      </c>
    </row>
    <row r="368" spans="1:10" ht="14.45" customHeight="1" x14ac:dyDescent="0.25">
      <c r="A368" s="155"/>
      <c r="B368" s="155"/>
      <c r="C368" s="155"/>
      <c r="D368" s="155"/>
      <c r="E368" s="155" t="s">
        <v>669</v>
      </c>
      <c r="F368" s="156">
        <v>17.421047699372131</v>
      </c>
      <c r="G368" s="155" t="s">
        <v>670</v>
      </c>
      <c r="H368" s="156">
        <v>19.760000000000002</v>
      </c>
      <c r="I368" s="155" t="s">
        <v>671</v>
      </c>
      <c r="J368" s="156">
        <v>37.18</v>
      </c>
    </row>
    <row r="369" spans="1:10" x14ac:dyDescent="0.25">
      <c r="A369" s="155"/>
      <c r="B369" s="155"/>
      <c r="C369" s="155"/>
      <c r="D369" s="155"/>
      <c r="E369" s="155" t="s">
        <v>672</v>
      </c>
      <c r="F369" s="156">
        <v>220.1</v>
      </c>
      <c r="G369" s="155"/>
      <c r="H369" s="268" t="s">
        <v>673</v>
      </c>
      <c r="I369" s="268"/>
      <c r="J369" s="156">
        <v>1182.0899999999999</v>
      </c>
    </row>
    <row r="370" spans="1:10" ht="15" customHeight="1" x14ac:dyDescent="0.25">
      <c r="A370" s="271" t="s">
        <v>789</v>
      </c>
      <c r="B370" s="271"/>
      <c r="C370" s="271"/>
      <c r="D370" s="271"/>
      <c r="E370" s="271"/>
      <c r="F370" s="271"/>
      <c r="G370" s="271"/>
      <c r="H370" s="271"/>
      <c r="I370" s="271"/>
      <c r="J370" s="271"/>
    </row>
    <row r="371" spans="1:10" ht="15.75" thickBot="1" x14ac:dyDescent="0.3">
      <c r="A371" s="266" t="s">
        <v>985</v>
      </c>
      <c r="B371" s="266"/>
      <c r="C371" s="266"/>
      <c r="D371" s="266"/>
      <c r="E371" s="266"/>
      <c r="F371" s="266"/>
      <c r="G371" s="266"/>
      <c r="H371" s="266"/>
      <c r="I371" s="266"/>
      <c r="J371" s="266"/>
    </row>
    <row r="372" spans="1:10" ht="15.75" thickTop="1" x14ac:dyDescent="0.25">
      <c r="A372" s="188"/>
      <c r="B372" s="188"/>
      <c r="C372" s="188"/>
      <c r="D372" s="188"/>
      <c r="E372" s="188"/>
      <c r="F372" s="188"/>
      <c r="G372" s="188"/>
      <c r="H372" s="188"/>
      <c r="I372" s="188"/>
      <c r="J372" s="188"/>
    </row>
    <row r="373" spans="1:10" x14ac:dyDescent="0.25">
      <c r="A373" s="141" t="s">
        <v>729</v>
      </c>
      <c r="B373" s="142" t="s">
        <v>144</v>
      </c>
      <c r="C373" s="141" t="s">
        <v>145</v>
      </c>
      <c r="D373" s="141" t="s">
        <v>146</v>
      </c>
      <c r="E373" s="272" t="s">
        <v>659</v>
      </c>
      <c r="F373" s="272"/>
      <c r="G373" s="143" t="s">
        <v>147</v>
      </c>
      <c r="H373" s="142" t="s">
        <v>101</v>
      </c>
      <c r="I373" s="142" t="s">
        <v>148</v>
      </c>
      <c r="J373" s="142" t="s">
        <v>4</v>
      </c>
    </row>
    <row r="374" spans="1:10" ht="51" x14ac:dyDescent="0.25">
      <c r="A374" s="144" t="s">
        <v>660</v>
      </c>
      <c r="B374" s="145" t="s">
        <v>298</v>
      </c>
      <c r="C374" s="144" t="s">
        <v>152</v>
      </c>
      <c r="D374" s="144" t="s">
        <v>299</v>
      </c>
      <c r="E374" s="269" t="s">
        <v>955</v>
      </c>
      <c r="F374" s="269"/>
      <c r="G374" s="146" t="s">
        <v>300</v>
      </c>
      <c r="H374" s="149">
        <v>1</v>
      </c>
      <c r="I374" s="147">
        <v>23.89</v>
      </c>
      <c r="J374" s="147">
        <v>23.89</v>
      </c>
    </row>
    <row r="375" spans="1:10" ht="25.5" x14ac:dyDescent="0.25">
      <c r="A375" s="150" t="s">
        <v>662</v>
      </c>
      <c r="B375" s="151" t="s">
        <v>792</v>
      </c>
      <c r="C375" s="150" t="s">
        <v>161</v>
      </c>
      <c r="D375" s="150" t="s">
        <v>793</v>
      </c>
      <c r="E375" s="270" t="s">
        <v>665</v>
      </c>
      <c r="F375" s="270"/>
      <c r="G375" s="152" t="s">
        <v>666</v>
      </c>
      <c r="H375" s="153">
        <v>0.2</v>
      </c>
      <c r="I375" s="154">
        <v>18.25</v>
      </c>
      <c r="J375" s="154">
        <v>3.65</v>
      </c>
    </row>
    <row r="376" spans="1:10" ht="38.25" x14ac:dyDescent="0.25">
      <c r="A376" s="189" t="s">
        <v>798</v>
      </c>
      <c r="B376" s="190" t="s">
        <v>986</v>
      </c>
      <c r="C376" s="189" t="s">
        <v>161</v>
      </c>
      <c r="D376" s="189" t="s">
        <v>987</v>
      </c>
      <c r="E376" s="267" t="s">
        <v>805</v>
      </c>
      <c r="F376" s="267"/>
      <c r="G376" s="191" t="s">
        <v>157</v>
      </c>
      <c r="H376" s="192">
        <v>1</v>
      </c>
      <c r="I376" s="193">
        <v>20.239999999999998</v>
      </c>
      <c r="J376" s="193">
        <v>20.239999999999998</v>
      </c>
    </row>
    <row r="377" spans="1:10" ht="14.45" customHeight="1" x14ac:dyDescent="0.25">
      <c r="A377" s="155"/>
      <c r="B377" s="155"/>
      <c r="C377" s="155"/>
      <c r="D377" s="155"/>
      <c r="E377" s="155" t="s">
        <v>669</v>
      </c>
      <c r="F377" s="156">
        <v>1.3166526098772373</v>
      </c>
      <c r="G377" s="155" t="s">
        <v>670</v>
      </c>
      <c r="H377" s="156">
        <v>1.49</v>
      </c>
      <c r="I377" s="155" t="s">
        <v>671</v>
      </c>
      <c r="J377" s="156">
        <v>2.81</v>
      </c>
    </row>
    <row r="378" spans="1:10" x14ac:dyDescent="0.25">
      <c r="A378" s="155"/>
      <c r="B378" s="155"/>
      <c r="C378" s="155"/>
      <c r="D378" s="155"/>
      <c r="E378" s="155" t="s">
        <v>672</v>
      </c>
      <c r="F378" s="156">
        <v>5.46</v>
      </c>
      <c r="G378" s="155"/>
      <c r="H378" s="268" t="s">
        <v>673</v>
      </c>
      <c r="I378" s="268"/>
      <c r="J378" s="156">
        <v>29.35</v>
      </c>
    </row>
    <row r="379" spans="1:10" ht="15" customHeight="1" x14ac:dyDescent="0.25">
      <c r="A379" s="271" t="s">
        <v>789</v>
      </c>
      <c r="B379" s="271"/>
      <c r="C379" s="271"/>
      <c r="D379" s="271"/>
      <c r="E379" s="271"/>
      <c r="F379" s="271"/>
      <c r="G379" s="271"/>
      <c r="H379" s="271"/>
      <c r="I379" s="271"/>
      <c r="J379" s="271"/>
    </row>
    <row r="380" spans="1:10" ht="15.75" thickBot="1" x14ac:dyDescent="0.3">
      <c r="A380" s="266" t="s">
        <v>988</v>
      </c>
      <c r="B380" s="266"/>
      <c r="C380" s="266"/>
      <c r="D380" s="266"/>
      <c r="E380" s="266"/>
      <c r="F380" s="266"/>
      <c r="G380" s="266"/>
      <c r="H380" s="266"/>
      <c r="I380" s="266"/>
      <c r="J380" s="266"/>
    </row>
    <row r="381" spans="1:10" ht="15.75" thickTop="1" x14ac:dyDescent="0.25">
      <c r="A381" s="188"/>
      <c r="B381" s="188"/>
      <c r="C381" s="188"/>
      <c r="D381" s="188"/>
      <c r="E381" s="188"/>
      <c r="F381" s="188"/>
      <c r="G381" s="188"/>
      <c r="H381" s="188"/>
      <c r="I381" s="188"/>
      <c r="J381" s="188"/>
    </row>
    <row r="382" spans="1:10" x14ac:dyDescent="0.25">
      <c r="A382" s="141" t="s">
        <v>730</v>
      </c>
      <c r="B382" s="142" t="s">
        <v>144</v>
      </c>
      <c r="C382" s="141" t="s">
        <v>145</v>
      </c>
      <c r="D382" s="141" t="s">
        <v>146</v>
      </c>
      <c r="E382" s="272" t="s">
        <v>659</v>
      </c>
      <c r="F382" s="272"/>
      <c r="G382" s="143" t="s">
        <v>147</v>
      </c>
      <c r="H382" s="142" t="s">
        <v>101</v>
      </c>
      <c r="I382" s="142" t="s">
        <v>148</v>
      </c>
      <c r="J382" s="142" t="s">
        <v>4</v>
      </c>
    </row>
    <row r="383" spans="1:10" ht="51" x14ac:dyDescent="0.25">
      <c r="A383" s="144" t="s">
        <v>660</v>
      </c>
      <c r="B383" s="145" t="s">
        <v>301</v>
      </c>
      <c r="C383" s="144" t="s">
        <v>152</v>
      </c>
      <c r="D383" s="144" t="s">
        <v>302</v>
      </c>
      <c r="E383" s="269" t="s">
        <v>665</v>
      </c>
      <c r="F383" s="269"/>
      <c r="G383" s="146" t="s">
        <v>153</v>
      </c>
      <c r="H383" s="149">
        <v>1</v>
      </c>
      <c r="I383" s="147">
        <v>21.15</v>
      </c>
      <c r="J383" s="147">
        <v>21.15</v>
      </c>
    </row>
    <row r="384" spans="1:10" ht="25.5" x14ac:dyDescent="0.25">
      <c r="A384" s="150" t="s">
        <v>662</v>
      </c>
      <c r="B384" s="151" t="s">
        <v>792</v>
      </c>
      <c r="C384" s="150" t="s">
        <v>161</v>
      </c>
      <c r="D384" s="150" t="s">
        <v>793</v>
      </c>
      <c r="E384" s="270" t="s">
        <v>665</v>
      </c>
      <c r="F384" s="270"/>
      <c r="G384" s="152" t="s">
        <v>666</v>
      </c>
      <c r="H384" s="153">
        <v>0.2</v>
      </c>
      <c r="I384" s="154">
        <v>18.25</v>
      </c>
      <c r="J384" s="154">
        <v>3.65</v>
      </c>
    </row>
    <row r="385" spans="1:10" ht="38.25" x14ac:dyDescent="0.25">
      <c r="A385" s="189" t="s">
        <v>798</v>
      </c>
      <c r="B385" s="190" t="s">
        <v>989</v>
      </c>
      <c r="C385" s="189" t="s">
        <v>161</v>
      </c>
      <c r="D385" s="189" t="s">
        <v>990</v>
      </c>
      <c r="E385" s="267" t="s">
        <v>805</v>
      </c>
      <c r="F385" s="267"/>
      <c r="G385" s="191" t="s">
        <v>157</v>
      </c>
      <c r="H385" s="192">
        <v>1</v>
      </c>
      <c r="I385" s="193">
        <v>17.5</v>
      </c>
      <c r="J385" s="193">
        <v>17.5</v>
      </c>
    </row>
    <row r="386" spans="1:10" ht="14.45" customHeight="1" x14ac:dyDescent="0.25">
      <c r="A386" s="155"/>
      <c r="B386" s="155"/>
      <c r="C386" s="155"/>
      <c r="D386" s="155"/>
      <c r="E386" s="155" t="s">
        <v>669</v>
      </c>
      <c r="F386" s="156">
        <v>1.3166526098772373</v>
      </c>
      <c r="G386" s="155" t="s">
        <v>670</v>
      </c>
      <c r="H386" s="156">
        <v>1.49</v>
      </c>
      <c r="I386" s="155" t="s">
        <v>671</v>
      </c>
      <c r="J386" s="156">
        <v>2.81</v>
      </c>
    </row>
    <row r="387" spans="1:10" x14ac:dyDescent="0.25">
      <c r="A387" s="155"/>
      <c r="B387" s="155"/>
      <c r="C387" s="155"/>
      <c r="D387" s="155"/>
      <c r="E387" s="155" t="s">
        <v>672</v>
      </c>
      <c r="F387" s="156">
        <v>4.83</v>
      </c>
      <c r="G387" s="155"/>
      <c r="H387" s="268" t="s">
        <v>673</v>
      </c>
      <c r="I387" s="268"/>
      <c r="J387" s="156">
        <v>25.98</v>
      </c>
    </row>
    <row r="388" spans="1:10" ht="15" customHeight="1" x14ac:dyDescent="0.25">
      <c r="A388" s="271" t="s">
        <v>789</v>
      </c>
      <c r="B388" s="271"/>
      <c r="C388" s="271"/>
      <c r="D388" s="271"/>
      <c r="E388" s="271"/>
      <c r="F388" s="271"/>
      <c r="G388" s="271"/>
      <c r="H388" s="271"/>
      <c r="I388" s="271"/>
      <c r="J388" s="271"/>
    </row>
    <row r="389" spans="1:10" ht="15.75" thickBot="1" x14ac:dyDescent="0.3">
      <c r="A389" s="266" t="s">
        <v>988</v>
      </c>
      <c r="B389" s="266"/>
      <c r="C389" s="266"/>
      <c r="D389" s="266"/>
      <c r="E389" s="266"/>
      <c r="F389" s="266"/>
      <c r="G389" s="266"/>
      <c r="H389" s="266"/>
      <c r="I389" s="266"/>
      <c r="J389" s="266"/>
    </row>
    <row r="390" spans="1:10" ht="15.75" thickTop="1" x14ac:dyDescent="0.25">
      <c r="A390" s="188"/>
      <c r="B390" s="188"/>
      <c r="C390" s="188"/>
      <c r="D390" s="188"/>
      <c r="E390" s="188"/>
      <c r="F390" s="188"/>
      <c r="G390" s="188"/>
      <c r="H390" s="188"/>
      <c r="I390" s="188"/>
      <c r="J390" s="188"/>
    </row>
    <row r="391" spans="1:10" x14ac:dyDescent="0.25">
      <c r="A391" s="141" t="s">
        <v>731</v>
      </c>
      <c r="B391" s="142" t="s">
        <v>144</v>
      </c>
      <c r="C391" s="141" t="s">
        <v>145</v>
      </c>
      <c r="D391" s="141" t="s">
        <v>146</v>
      </c>
      <c r="E391" s="272" t="s">
        <v>659</v>
      </c>
      <c r="F391" s="272"/>
      <c r="G391" s="143" t="s">
        <v>147</v>
      </c>
      <c r="H391" s="142" t="s">
        <v>101</v>
      </c>
      <c r="I391" s="142" t="s">
        <v>148</v>
      </c>
      <c r="J391" s="142" t="s">
        <v>4</v>
      </c>
    </row>
    <row r="392" spans="1:10" ht="51" x14ac:dyDescent="0.25">
      <c r="A392" s="144" t="s">
        <v>660</v>
      </c>
      <c r="B392" s="145" t="s">
        <v>303</v>
      </c>
      <c r="C392" s="144" t="s">
        <v>152</v>
      </c>
      <c r="D392" s="144" t="s">
        <v>304</v>
      </c>
      <c r="E392" s="269" t="s">
        <v>955</v>
      </c>
      <c r="F392" s="269"/>
      <c r="G392" s="146" t="s">
        <v>300</v>
      </c>
      <c r="H392" s="149">
        <v>1</v>
      </c>
      <c r="I392" s="147">
        <v>36.28</v>
      </c>
      <c r="J392" s="147">
        <v>36.28</v>
      </c>
    </row>
    <row r="393" spans="1:10" ht="25.5" x14ac:dyDescent="0.25">
      <c r="A393" s="150" t="s">
        <v>662</v>
      </c>
      <c r="B393" s="151" t="s">
        <v>792</v>
      </c>
      <c r="C393" s="150" t="s">
        <v>161</v>
      </c>
      <c r="D393" s="150" t="s">
        <v>793</v>
      </c>
      <c r="E393" s="270" t="s">
        <v>665</v>
      </c>
      <c r="F393" s="270"/>
      <c r="G393" s="152" t="s">
        <v>666</v>
      </c>
      <c r="H393" s="153">
        <v>0.2</v>
      </c>
      <c r="I393" s="154">
        <v>18.25</v>
      </c>
      <c r="J393" s="154">
        <v>3.65</v>
      </c>
    </row>
    <row r="394" spans="1:10" ht="38.25" x14ac:dyDescent="0.25">
      <c r="A394" s="189" t="s">
        <v>798</v>
      </c>
      <c r="B394" s="190" t="s">
        <v>991</v>
      </c>
      <c r="C394" s="189" t="s">
        <v>161</v>
      </c>
      <c r="D394" s="189" t="s">
        <v>992</v>
      </c>
      <c r="E394" s="267" t="s">
        <v>805</v>
      </c>
      <c r="F394" s="267"/>
      <c r="G394" s="191" t="s">
        <v>157</v>
      </c>
      <c r="H394" s="192">
        <v>1</v>
      </c>
      <c r="I394" s="193">
        <v>32.630000000000003</v>
      </c>
      <c r="J394" s="193">
        <v>32.630000000000003</v>
      </c>
    </row>
    <row r="395" spans="1:10" ht="14.45" customHeight="1" x14ac:dyDescent="0.25">
      <c r="A395" s="155"/>
      <c r="B395" s="155"/>
      <c r="C395" s="155"/>
      <c r="D395" s="155"/>
      <c r="E395" s="155" t="s">
        <v>669</v>
      </c>
      <c r="F395" s="156">
        <v>1.3166526098772373</v>
      </c>
      <c r="G395" s="155" t="s">
        <v>670</v>
      </c>
      <c r="H395" s="156">
        <v>1.49</v>
      </c>
      <c r="I395" s="155" t="s">
        <v>671</v>
      </c>
      <c r="J395" s="156">
        <v>2.81</v>
      </c>
    </row>
    <row r="396" spans="1:10" x14ac:dyDescent="0.25">
      <c r="A396" s="155"/>
      <c r="B396" s="155"/>
      <c r="C396" s="155"/>
      <c r="D396" s="155"/>
      <c r="E396" s="155" t="s">
        <v>672</v>
      </c>
      <c r="F396" s="156">
        <v>8.3000000000000007</v>
      </c>
      <c r="G396" s="155"/>
      <c r="H396" s="268" t="s">
        <v>673</v>
      </c>
      <c r="I396" s="268"/>
      <c r="J396" s="156">
        <v>44.58</v>
      </c>
    </row>
    <row r="397" spans="1:10" ht="15" customHeight="1" x14ac:dyDescent="0.25">
      <c r="A397" s="271" t="s">
        <v>789</v>
      </c>
      <c r="B397" s="271"/>
      <c r="C397" s="271"/>
      <c r="D397" s="271"/>
      <c r="E397" s="271"/>
      <c r="F397" s="271"/>
      <c r="G397" s="271"/>
      <c r="H397" s="271"/>
      <c r="I397" s="271"/>
      <c r="J397" s="271"/>
    </row>
    <row r="398" spans="1:10" ht="15.75" thickBot="1" x14ac:dyDescent="0.3">
      <c r="A398" s="266" t="s">
        <v>988</v>
      </c>
      <c r="B398" s="266"/>
      <c r="C398" s="266"/>
      <c r="D398" s="266"/>
      <c r="E398" s="266"/>
      <c r="F398" s="266"/>
      <c r="G398" s="266"/>
      <c r="H398" s="266"/>
      <c r="I398" s="266"/>
      <c r="J398" s="266"/>
    </row>
    <row r="399" spans="1:10" ht="15.75" thickTop="1" x14ac:dyDescent="0.25">
      <c r="A399" s="188"/>
      <c r="B399" s="188"/>
      <c r="C399" s="188"/>
      <c r="D399" s="188"/>
      <c r="E399" s="188"/>
      <c r="F399" s="188"/>
      <c r="G399" s="188"/>
      <c r="H399" s="188"/>
      <c r="I399" s="188"/>
      <c r="J399" s="188"/>
    </row>
    <row r="400" spans="1:10" x14ac:dyDescent="0.25">
      <c r="A400" s="141" t="s">
        <v>732</v>
      </c>
      <c r="B400" s="142" t="s">
        <v>144</v>
      </c>
      <c r="C400" s="141" t="s">
        <v>145</v>
      </c>
      <c r="D400" s="141" t="s">
        <v>146</v>
      </c>
      <c r="E400" s="272" t="s">
        <v>659</v>
      </c>
      <c r="F400" s="272"/>
      <c r="G400" s="143" t="s">
        <v>147</v>
      </c>
      <c r="H400" s="142" t="s">
        <v>101</v>
      </c>
      <c r="I400" s="142" t="s">
        <v>148</v>
      </c>
      <c r="J400" s="142" t="s">
        <v>4</v>
      </c>
    </row>
    <row r="401" spans="1:10" ht="51" x14ac:dyDescent="0.25">
      <c r="A401" s="144" t="s">
        <v>660</v>
      </c>
      <c r="B401" s="145" t="s">
        <v>305</v>
      </c>
      <c r="C401" s="144" t="s">
        <v>152</v>
      </c>
      <c r="D401" s="144" t="s">
        <v>306</v>
      </c>
      <c r="E401" s="269" t="s">
        <v>661</v>
      </c>
      <c r="F401" s="269"/>
      <c r="G401" s="146" t="s">
        <v>153</v>
      </c>
      <c r="H401" s="149">
        <v>1</v>
      </c>
      <c r="I401" s="147">
        <v>87.89</v>
      </c>
      <c r="J401" s="147">
        <v>87.89</v>
      </c>
    </row>
    <row r="402" spans="1:10" ht="25.5" x14ac:dyDescent="0.25">
      <c r="A402" s="150" t="s">
        <v>662</v>
      </c>
      <c r="B402" s="151" t="s">
        <v>792</v>
      </c>
      <c r="C402" s="150" t="s">
        <v>161</v>
      </c>
      <c r="D402" s="150" t="s">
        <v>793</v>
      </c>
      <c r="E402" s="270" t="s">
        <v>665</v>
      </c>
      <c r="F402" s="270"/>
      <c r="G402" s="152" t="s">
        <v>666</v>
      </c>
      <c r="H402" s="153">
        <v>0.2</v>
      </c>
      <c r="I402" s="154">
        <v>18.25</v>
      </c>
      <c r="J402" s="154">
        <v>3.65</v>
      </c>
    </row>
    <row r="403" spans="1:10" ht="38.25" x14ac:dyDescent="0.25">
      <c r="A403" s="189" t="s">
        <v>798</v>
      </c>
      <c r="B403" s="190" t="s">
        <v>993</v>
      </c>
      <c r="C403" s="189" t="s">
        <v>311</v>
      </c>
      <c r="D403" s="189" t="s">
        <v>994</v>
      </c>
      <c r="E403" s="267" t="s">
        <v>805</v>
      </c>
      <c r="F403" s="267"/>
      <c r="G403" s="191" t="s">
        <v>157</v>
      </c>
      <c r="H403" s="192">
        <v>0.78</v>
      </c>
      <c r="I403" s="193">
        <v>108</v>
      </c>
      <c r="J403" s="193">
        <v>84.24</v>
      </c>
    </row>
    <row r="404" spans="1:10" ht="14.45" customHeight="1" x14ac:dyDescent="0.25">
      <c r="A404" s="155"/>
      <c r="B404" s="155"/>
      <c r="C404" s="155"/>
      <c r="D404" s="155"/>
      <c r="E404" s="155" t="s">
        <v>669</v>
      </c>
      <c r="F404" s="156">
        <v>1.3166526098772373</v>
      </c>
      <c r="G404" s="155" t="s">
        <v>670</v>
      </c>
      <c r="H404" s="156">
        <v>1.49</v>
      </c>
      <c r="I404" s="155" t="s">
        <v>671</v>
      </c>
      <c r="J404" s="156">
        <v>2.81</v>
      </c>
    </row>
    <row r="405" spans="1:10" x14ac:dyDescent="0.25">
      <c r="A405" s="155"/>
      <c r="B405" s="155"/>
      <c r="C405" s="155"/>
      <c r="D405" s="155"/>
      <c r="E405" s="155" t="s">
        <v>672</v>
      </c>
      <c r="F405" s="156">
        <v>20.100000000000001</v>
      </c>
      <c r="G405" s="155"/>
      <c r="H405" s="268" t="s">
        <v>673</v>
      </c>
      <c r="I405" s="268"/>
      <c r="J405" s="156">
        <v>107.99</v>
      </c>
    </row>
    <row r="406" spans="1:10" ht="15" customHeight="1" x14ac:dyDescent="0.25">
      <c r="A406" s="271" t="s">
        <v>789</v>
      </c>
      <c r="B406" s="271"/>
      <c r="C406" s="271"/>
      <c r="D406" s="271"/>
      <c r="E406" s="271"/>
      <c r="F406" s="271"/>
      <c r="G406" s="271"/>
      <c r="H406" s="271"/>
      <c r="I406" s="271"/>
      <c r="J406" s="271"/>
    </row>
    <row r="407" spans="1:10" ht="15.75" thickBot="1" x14ac:dyDescent="0.3">
      <c r="A407" s="266" t="s">
        <v>988</v>
      </c>
      <c r="B407" s="266"/>
      <c r="C407" s="266"/>
      <c r="D407" s="266"/>
      <c r="E407" s="266"/>
      <c r="F407" s="266"/>
      <c r="G407" s="266"/>
      <c r="H407" s="266"/>
      <c r="I407" s="266"/>
      <c r="J407" s="266"/>
    </row>
    <row r="408" spans="1:10" ht="15.75" thickTop="1" x14ac:dyDescent="0.25">
      <c r="A408" s="188"/>
      <c r="B408" s="188"/>
      <c r="C408" s="188"/>
      <c r="D408" s="188"/>
      <c r="E408" s="188"/>
      <c r="F408" s="188"/>
      <c r="G408" s="188"/>
      <c r="H408" s="188"/>
      <c r="I408" s="188"/>
      <c r="J408" s="188"/>
    </row>
    <row r="409" spans="1:10" ht="39.6" customHeight="1" x14ac:dyDescent="0.25">
      <c r="A409" s="141" t="s">
        <v>733</v>
      </c>
      <c r="B409" s="142" t="s">
        <v>144</v>
      </c>
      <c r="C409" s="141" t="s">
        <v>145</v>
      </c>
      <c r="D409" s="141" t="s">
        <v>146</v>
      </c>
      <c r="E409" s="272" t="s">
        <v>659</v>
      </c>
      <c r="F409" s="272"/>
      <c r="G409" s="143" t="s">
        <v>147</v>
      </c>
      <c r="H409" s="142" t="s">
        <v>101</v>
      </c>
      <c r="I409" s="142" t="s">
        <v>148</v>
      </c>
      <c r="J409" s="142" t="s">
        <v>4</v>
      </c>
    </row>
    <row r="410" spans="1:10" ht="38.25" x14ac:dyDescent="0.25">
      <c r="A410" s="144" t="s">
        <v>660</v>
      </c>
      <c r="B410" s="145" t="s">
        <v>307</v>
      </c>
      <c r="C410" s="144" t="s">
        <v>152</v>
      </c>
      <c r="D410" s="144" t="s">
        <v>308</v>
      </c>
      <c r="E410" s="269" t="s">
        <v>995</v>
      </c>
      <c r="F410" s="269"/>
      <c r="G410" s="146" t="s">
        <v>157</v>
      </c>
      <c r="H410" s="149">
        <v>1</v>
      </c>
      <c r="I410" s="147">
        <v>265.42</v>
      </c>
      <c r="J410" s="147">
        <v>265.42</v>
      </c>
    </row>
    <row r="411" spans="1:10" ht="25.5" x14ac:dyDescent="0.25">
      <c r="A411" s="150" t="s">
        <v>662</v>
      </c>
      <c r="B411" s="151" t="s">
        <v>996</v>
      </c>
      <c r="C411" s="150" t="s">
        <v>161</v>
      </c>
      <c r="D411" s="150" t="s">
        <v>997</v>
      </c>
      <c r="E411" s="270" t="s">
        <v>665</v>
      </c>
      <c r="F411" s="270"/>
      <c r="G411" s="152" t="s">
        <v>666</v>
      </c>
      <c r="H411" s="153">
        <v>7.4800000000000005E-2</v>
      </c>
      <c r="I411" s="154">
        <v>18.64</v>
      </c>
      <c r="J411" s="154">
        <v>1.39</v>
      </c>
    </row>
    <row r="412" spans="1:10" ht="25.5" x14ac:dyDescent="0.25">
      <c r="A412" s="150" t="s">
        <v>662</v>
      </c>
      <c r="B412" s="151" t="s">
        <v>998</v>
      </c>
      <c r="C412" s="150" t="s">
        <v>161</v>
      </c>
      <c r="D412" s="150" t="s">
        <v>999</v>
      </c>
      <c r="E412" s="270" t="s">
        <v>665</v>
      </c>
      <c r="F412" s="270"/>
      <c r="G412" s="152" t="s">
        <v>666</v>
      </c>
      <c r="H412" s="153">
        <v>0.17949999999999999</v>
      </c>
      <c r="I412" s="154">
        <v>23.61</v>
      </c>
      <c r="J412" s="154">
        <v>4.2300000000000004</v>
      </c>
    </row>
    <row r="413" spans="1:10" ht="25.5" x14ac:dyDescent="0.25">
      <c r="A413" s="189" t="s">
        <v>798</v>
      </c>
      <c r="B413" s="190" t="s">
        <v>1000</v>
      </c>
      <c r="C413" s="189" t="s">
        <v>810</v>
      </c>
      <c r="D413" s="189" t="s">
        <v>1001</v>
      </c>
      <c r="E413" s="267" t="s">
        <v>805</v>
      </c>
      <c r="F413" s="267"/>
      <c r="G413" s="191" t="s">
        <v>153</v>
      </c>
      <c r="H413" s="192">
        <v>1</v>
      </c>
      <c r="I413" s="193">
        <v>259.8</v>
      </c>
      <c r="J413" s="193">
        <v>259.8</v>
      </c>
    </row>
    <row r="414" spans="1:10" ht="14.45" customHeight="1" x14ac:dyDescent="0.25">
      <c r="A414" s="155"/>
      <c r="B414" s="155"/>
      <c r="C414" s="155"/>
      <c r="D414" s="155"/>
      <c r="E414" s="155" t="s">
        <v>669</v>
      </c>
      <c r="F414" s="156">
        <v>2.1132040108705836</v>
      </c>
      <c r="G414" s="155" t="s">
        <v>670</v>
      </c>
      <c r="H414" s="156">
        <v>2.4</v>
      </c>
      <c r="I414" s="155" t="s">
        <v>671</v>
      </c>
      <c r="J414" s="156">
        <v>4.51</v>
      </c>
    </row>
    <row r="415" spans="1:10" x14ac:dyDescent="0.25">
      <c r="A415" s="155"/>
      <c r="B415" s="155"/>
      <c r="C415" s="155"/>
      <c r="D415" s="155"/>
      <c r="E415" s="155" t="s">
        <v>672</v>
      </c>
      <c r="F415" s="156">
        <v>60.72</v>
      </c>
      <c r="G415" s="155"/>
      <c r="H415" s="268" t="s">
        <v>673</v>
      </c>
      <c r="I415" s="268"/>
      <c r="J415" s="156">
        <v>326.14</v>
      </c>
    </row>
    <row r="416" spans="1:10" ht="15" customHeight="1" x14ac:dyDescent="0.25">
      <c r="A416" s="271" t="s">
        <v>789</v>
      </c>
      <c r="B416" s="271"/>
      <c r="C416" s="271"/>
      <c r="D416" s="271"/>
      <c r="E416" s="271"/>
      <c r="F416" s="271"/>
      <c r="G416" s="271"/>
      <c r="H416" s="271"/>
      <c r="I416" s="271"/>
      <c r="J416" s="271"/>
    </row>
    <row r="417" spans="1:10" ht="15.75" thickBot="1" x14ac:dyDescent="0.3">
      <c r="A417" s="266" t="s">
        <v>1002</v>
      </c>
      <c r="B417" s="266"/>
      <c r="C417" s="266"/>
      <c r="D417" s="266"/>
      <c r="E417" s="266"/>
      <c r="F417" s="266"/>
      <c r="G417" s="266"/>
      <c r="H417" s="266"/>
      <c r="I417" s="266"/>
      <c r="J417" s="266"/>
    </row>
    <row r="418" spans="1:10" ht="15.75" thickTop="1" x14ac:dyDescent="0.25">
      <c r="A418" s="188"/>
      <c r="B418" s="188"/>
      <c r="C418" s="188"/>
      <c r="D418" s="188"/>
      <c r="E418" s="188"/>
      <c r="F418" s="188"/>
      <c r="G418" s="188"/>
      <c r="H418" s="188"/>
      <c r="I418" s="188"/>
      <c r="J418" s="188"/>
    </row>
    <row r="419" spans="1:10" ht="39.6" customHeight="1" x14ac:dyDescent="0.25">
      <c r="A419" s="141" t="s">
        <v>734</v>
      </c>
      <c r="B419" s="142" t="s">
        <v>144</v>
      </c>
      <c r="C419" s="141" t="s">
        <v>145</v>
      </c>
      <c r="D419" s="141" t="s">
        <v>146</v>
      </c>
      <c r="E419" s="272" t="s">
        <v>659</v>
      </c>
      <c r="F419" s="272"/>
      <c r="G419" s="143" t="s">
        <v>147</v>
      </c>
      <c r="H419" s="142" t="s">
        <v>101</v>
      </c>
      <c r="I419" s="142" t="s">
        <v>148</v>
      </c>
      <c r="J419" s="142" t="s">
        <v>4</v>
      </c>
    </row>
    <row r="420" spans="1:10" ht="38.25" x14ac:dyDescent="0.25">
      <c r="A420" s="144" t="s">
        <v>660</v>
      </c>
      <c r="B420" s="145" t="s">
        <v>318</v>
      </c>
      <c r="C420" s="144" t="s">
        <v>152</v>
      </c>
      <c r="D420" s="144" t="s">
        <v>319</v>
      </c>
      <c r="E420" s="269" t="s">
        <v>995</v>
      </c>
      <c r="F420" s="269"/>
      <c r="G420" s="146" t="s">
        <v>157</v>
      </c>
      <c r="H420" s="149">
        <v>1</v>
      </c>
      <c r="I420" s="147">
        <v>1524.46</v>
      </c>
      <c r="J420" s="147">
        <v>1524.46</v>
      </c>
    </row>
    <row r="421" spans="1:10" ht="25.5" x14ac:dyDescent="0.25">
      <c r="A421" s="150" t="s">
        <v>662</v>
      </c>
      <c r="B421" s="151" t="s">
        <v>998</v>
      </c>
      <c r="C421" s="150" t="s">
        <v>161</v>
      </c>
      <c r="D421" s="150" t="s">
        <v>999</v>
      </c>
      <c r="E421" s="270" t="s">
        <v>665</v>
      </c>
      <c r="F421" s="270"/>
      <c r="G421" s="152" t="s">
        <v>666</v>
      </c>
      <c r="H421" s="153">
        <v>1.4</v>
      </c>
      <c r="I421" s="154">
        <v>23.61</v>
      </c>
      <c r="J421" s="154">
        <v>33.049999999999997</v>
      </c>
    </row>
    <row r="422" spans="1:10" x14ac:dyDescent="0.25">
      <c r="A422" s="189" t="s">
        <v>798</v>
      </c>
      <c r="B422" s="190" t="s">
        <v>1003</v>
      </c>
      <c r="C422" s="189" t="s">
        <v>311</v>
      </c>
      <c r="D422" s="189" t="s">
        <v>1004</v>
      </c>
      <c r="E422" s="267" t="s">
        <v>805</v>
      </c>
      <c r="F422" s="267"/>
      <c r="G422" s="191" t="s">
        <v>157</v>
      </c>
      <c r="H422" s="192">
        <v>1</v>
      </c>
      <c r="I422" s="193">
        <v>1491.41</v>
      </c>
      <c r="J422" s="193">
        <v>1491.41</v>
      </c>
    </row>
    <row r="423" spans="1:10" ht="14.45" customHeight="1" x14ac:dyDescent="0.25">
      <c r="A423" s="155"/>
      <c r="B423" s="155"/>
      <c r="C423" s="155"/>
      <c r="D423" s="155"/>
      <c r="E423" s="155" t="s">
        <v>669</v>
      </c>
      <c r="F423" s="156">
        <v>12.632368100459189</v>
      </c>
      <c r="G423" s="155" t="s">
        <v>670</v>
      </c>
      <c r="H423" s="156">
        <v>14.33</v>
      </c>
      <c r="I423" s="155" t="s">
        <v>671</v>
      </c>
      <c r="J423" s="156">
        <v>26.96</v>
      </c>
    </row>
    <row r="424" spans="1:10" x14ac:dyDescent="0.25">
      <c r="A424" s="155"/>
      <c r="B424" s="155"/>
      <c r="C424" s="155"/>
      <c r="D424" s="155"/>
      <c r="E424" s="155" t="s">
        <v>672</v>
      </c>
      <c r="F424" s="156">
        <v>348.79</v>
      </c>
      <c r="G424" s="155"/>
      <c r="H424" s="268" t="s">
        <v>673</v>
      </c>
      <c r="I424" s="268"/>
      <c r="J424" s="156">
        <v>1873.25</v>
      </c>
    </row>
    <row r="425" spans="1:10" ht="15" customHeight="1" x14ac:dyDescent="0.25">
      <c r="A425" s="271" t="s">
        <v>789</v>
      </c>
      <c r="B425" s="271"/>
      <c r="C425" s="271"/>
      <c r="D425" s="271"/>
      <c r="E425" s="271"/>
      <c r="F425" s="271"/>
      <c r="G425" s="271"/>
      <c r="H425" s="271"/>
      <c r="I425" s="271"/>
      <c r="J425" s="271"/>
    </row>
    <row r="426" spans="1:10" ht="15.75" thickBot="1" x14ac:dyDescent="0.3">
      <c r="A426" s="266" t="s">
        <v>1005</v>
      </c>
      <c r="B426" s="266"/>
      <c r="C426" s="266"/>
      <c r="D426" s="266"/>
      <c r="E426" s="266"/>
      <c r="F426" s="266"/>
      <c r="G426" s="266"/>
      <c r="H426" s="266"/>
      <c r="I426" s="266"/>
      <c r="J426" s="266"/>
    </row>
    <row r="427" spans="1:10" ht="15.75" thickTop="1" x14ac:dyDescent="0.25">
      <c r="A427" s="188"/>
      <c r="B427" s="188"/>
      <c r="C427" s="188"/>
      <c r="D427" s="188"/>
      <c r="E427" s="188"/>
      <c r="F427" s="188"/>
      <c r="G427" s="188"/>
      <c r="H427" s="188"/>
      <c r="I427" s="188"/>
      <c r="J427" s="188"/>
    </row>
    <row r="428" spans="1:10" ht="14.45" customHeight="1" x14ac:dyDescent="0.25">
      <c r="A428" s="141" t="s">
        <v>735</v>
      </c>
      <c r="B428" s="142" t="s">
        <v>144</v>
      </c>
      <c r="C428" s="141" t="s">
        <v>145</v>
      </c>
      <c r="D428" s="141" t="s">
        <v>146</v>
      </c>
      <c r="E428" s="272" t="s">
        <v>659</v>
      </c>
      <c r="F428" s="272"/>
      <c r="G428" s="143" t="s">
        <v>147</v>
      </c>
      <c r="H428" s="142" t="s">
        <v>101</v>
      </c>
      <c r="I428" s="142" t="s">
        <v>148</v>
      </c>
      <c r="J428" s="142" t="s">
        <v>4</v>
      </c>
    </row>
    <row r="429" spans="1:10" x14ac:dyDescent="0.25">
      <c r="A429" s="144" t="s">
        <v>660</v>
      </c>
      <c r="B429" s="145" t="s">
        <v>320</v>
      </c>
      <c r="C429" s="144" t="s">
        <v>152</v>
      </c>
      <c r="D429" s="144" t="s">
        <v>321</v>
      </c>
      <c r="E429" s="269" t="s">
        <v>995</v>
      </c>
      <c r="F429" s="269"/>
      <c r="G429" s="146" t="s">
        <v>157</v>
      </c>
      <c r="H429" s="149">
        <v>1</v>
      </c>
      <c r="I429" s="147">
        <v>242.9</v>
      </c>
      <c r="J429" s="147">
        <v>242.9</v>
      </c>
    </row>
    <row r="430" spans="1:10" ht="25.5" x14ac:dyDescent="0.25">
      <c r="A430" s="150" t="s">
        <v>662</v>
      </c>
      <c r="B430" s="151" t="s">
        <v>998</v>
      </c>
      <c r="C430" s="150" t="s">
        <v>161</v>
      </c>
      <c r="D430" s="150" t="s">
        <v>999</v>
      </c>
      <c r="E430" s="270" t="s">
        <v>665</v>
      </c>
      <c r="F430" s="270"/>
      <c r="G430" s="152" t="s">
        <v>666</v>
      </c>
      <c r="H430" s="153">
        <v>0.5</v>
      </c>
      <c r="I430" s="154">
        <v>23.61</v>
      </c>
      <c r="J430" s="154">
        <v>11.8</v>
      </c>
    </row>
    <row r="431" spans="1:10" ht="25.5" x14ac:dyDescent="0.25">
      <c r="A431" s="150" t="s">
        <v>662</v>
      </c>
      <c r="B431" s="151" t="s">
        <v>792</v>
      </c>
      <c r="C431" s="150" t="s">
        <v>161</v>
      </c>
      <c r="D431" s="150" t="s">
        <v>793</v>
      </c>
      <c r="E431" s="270" t="s">
        <v>665</v>
      </c>
      <c r="F431" s="270"/>
      <c r="G431" s="152" t="s">
        <v>666</v>
      </c>
      <c r="H431" s="153">
        <v>0.5</v>
      </c>
      <c r="I431" s="154">
        <v>18.25</v>
      </c>
      <c r="J431" s="154">
        <v>9.1199999999999992</v>
      </c>
    </row>
    <row r="432" spans="1:10" ht="25.5" x14ac:dyDescent="0.25">
      <c r="A432" s="189" t="s">
        <v>798</v>
      </c>
      <c r="B432" s="190" t="s">
        <v>1006</v>
      </c>
      <c r="C432" s="189" t="s">
        <v>810</v>
      </c>
      <c r="D432" s="189" t="s">
        <v>1007</v>
      </c>
      <c r="E432" s="267" t="s">
        <v>805</v>
      </c>
      <c r="F432" s="267"/>
      <c r="G432" s="191" t="s">
        <v>153</v>
      </c>
      <c r="H432" s="192">
        <v>1</v>
      </c>
      <c r="I432" s="193">
        <v>221.98</v>
      </c>
      <c r="J432" s="193">
        <v>221.98</v>
      </c>
    </row>
    <row r="433" spans="1:10" ht="14.45" customHeight="1" x14ac:dyDescent="0.25">
      <c r="A433" s="155"/>
      <c r="B433" s="155"/>
      <c r="C433" s="155"/>
      <c r="D433" s="155"/>
      <c r="E433" s="155" t="s">
        <v>669</v>
      </c>
      <c r="F433" s="156">
        <v>7.8062037000000002</v>
      </c>
      <c r="G433" s="155" t="s">
        <v>670</v>
      </c>
      <c r="H433" s="156">
        <v>8.85</v>
      </c>
      <c r="I433" s="155" t="s">
        <v>671</v>
      </c>
      <c r="J433" s="156">
        <v>16.66</v>
      </c>
    </row>
    <row r="434" spans="1:10" x14ac:dyDescent="0.25">
      <c r="A434" s="155"/>
      <c r="B434" s="155"/>
      <c r="C434" s="155"/>
      <c r="D434" s="155"/>
      <c r="E434" s="155" t="s">
        <v>672</v>
      </c>
      <c r="F434" s="156">
        <v>55.57</v>
      </c>
      <c r="G434" s="155"/>
      <c r="H434" s="268" t="s">
        <v>673</v>
      </c>
      <c r="I434" s="268"/>
      <c r="J434" s="156">
        <v>298.47000000000003</v>
      </c>
    </row>
    <row r="435" spans="1:10" ht="15" customHeight="1" x14ac:dyDescent="0.25">
      <c r="A435" s="271" t="s">
        <v>789</v>
      </c>
      <c r="B435" s="271"/>
      <c r="C435" s="271"/>
      <c r="D435" s="271"/>
      <c r="E435" s="271"/>
      <c r="F435" s="271"/>
      <c r="G435" s="271"/>
      <c r="H435" s="271"/>
      <c r="I435" s="271"/>
      <c r="J435" s="271"/>
    </row>
    <row r="436" spans="1:10" ht="15.75" thickBot="1" x14ac:dyDescent="0.3">
      <c r="A436" s="266" t="s">
        <v>1008</v>
      </c>
      <c r="B436" s="266"/>
      <c r="C436" s="266"/>
      <c r="D436" s="266"/>
      <c r="E436" s="266"/>
      <c r="F436" s="266"/>
      <c r="G436" s="266"/>
      <c r="H436" s="266"/>
      <c r="I436" s="266"/>
      <c r="J436" s="266"/>
    </row>
    <row r="437" spans="1:10" ht="15.75" thickTop="1" x14ac:dyDescent="0.25">
      <c r="A437" s="188"/>
      <c r="B437" s="188"/>
      <c r="C437" s="188"/>
      <c r="D437" s="188"/>
      <c r="E437" s="188"/>
      <c r="F437" s="188"/>
      <c r="G437" s="188"/>
      <c r="H437" s="188"/>
      <c r="I437" s="188"/>
      <c r="J437" s="188"/>
    </row>
    <row r="438" spans="1:10" ht="26.45" customHeight="1" x14ac:dyDescent="0.25">
      <c r="A438" s="141" t="s">
        <v>736</v>
      </c>
      <c r="B438" s="142" t="s">
        <v>144</v>
      </c>
      <c r="C438" s="141" t="s">
        <v>145</v>
      </c>
      <c r="D438" s="141" t="s">
        <v>146</v>
      </c>
      <c r="E438" s="272" t="s">
        <v>659</v>
      </c>
      <c r="F438" s="272"/>
      <c r="G438" s="143" t="s">
        <v>147</v>
      </c>
      <c r="H438" s="142" t="s">
        <v>101</v>
      </c>
      <c r="I438" s="142" t="s">
        <v>148</v>
      </c>
      <c r="J438" s="142" t="s">
        <v>4</v>
      </c>
    </row>
    <row r="439" spans="1:10" ht="25.5" x14ac:dyDescent="0.25">
      <c r="A439" s="144" t="s">
        <v>660</v>
      </c>
      <c r="B439" s="145" t="s">
        <v>322</v>
      </c>
      <c r="C439" s="144" t="s">
        <v>152</v>
      </c>
      <c r="D439" s="144" t="s">
        <v>323</v>
      </c>
      <c r="E439" s="269" t="s">
        <v>995</v>
      </c>
      <c r="F439" s="269"/>
      <c r="G439" s="146" t="s">
        <v>157</v>
      </c>
      <c r="H439" s="149">
        <v>1</v>
      </c>
      <c r="I439" s="147">
        <v>210.35</v>
      </c>
      <c r="J439" s="147">
        <v>210.35</v>
      </c>
    </row>
    <row r="440" spans="1:10" ht="25.5" x14ac:dyDescent="0.25">
      <c r="A440" s="150" t="s">
        <v>662</v>
      </c>
      <c r="B440" s="151" t="s">
        <v>998</v>
      </c>
      <c r="C440" s="150" t="s">
        <v>161</v>
      </c>
      <c r="D440" s="150" t="s">
        <v>999</v>
      </c>
      <c r="E440" s="270" t="s">
        <v>665</v>
      </c>
      <c r="F440" s="270"/>
      <c r="G440" s="152" t="s">
        <v>666</v>
      </c>
      <c r="H440" s="153">
        <v>0.7</v>
      </c>
      <c r="I440" s="154">
        <v>23.61</v>
      </c>
      <c r="J440" s="154">
        <v>16.52</v>
      </c>
    </row>
    <row r="441" spans="1:10" ht="25.5" x14ac:dyDescent="0.25">
      <c r="A441" s="150" t="s">
        <v>662</v>
      </c>
      <c r="B441" s="151" t="s">
        <v>792</v>
      </c>
      <c r="C441" s="150" t="s">
        <v>161</v>
      </c>
      <c r="D441" s="150" t="s">
        <v>793</v>
      </c>
      <c r="E441" s="270" t="s">
        <v>665</v>
      </c>
      <c r="F441" s="270"/>
      <c r="G441" s="152" t="s">
        <v>666</v>
      </c>
      <c r="H441" s="153">
        <v>0.7</v>
      </c>
      <c r="I441" s="154">
        <v>18.25</v>
      </c>
      <c r="J441" s="154">
        <v>12.77</v>
      </c>
    </row>
    <row r="442" spans="1:10" ht="25.5" x14ac:dyDescent="0.25">
      <c r="A442" s="189" t="s">
        <v>798</v>
      </c>
      <c r="B442" s="190" t="s">
        <v>1009</v>
      </c>
      <c r="C442" s="189" t="s">
        <v>810</v>
      </c>
      <c r="D442" s="189" t="s">
        <v>1010</v>
      </c>
      <c r="E442" s="267" t="s">
        <v>805</v>
      </c>
      <c r="F442" s="267"/>
      <c r="G442" s="191" t="s">
        <v>153</v>
      </c>
      <c r="H442" s="192">
        <v>1</v>
      </c>
      <c r="I442" s="193">
        <v>181.06</v>
      </c>
      <c r="J442" s="193">
        <v>181.06</v>
      </c>
    </row>
    <row r="443" spans="1:10" ht="14.45" customHeight="1" x14ac:dyDescent="0.25">
      <c r="A443" s="155"/>
      <c r="B443" s="155"/>
      <c r="C443" s="155"/>
      <c r="D443" s="155"/>
      <c r="E443" s="155" t="s">
        <v>669</v>
      </c>
      <c r="F443" s="156">
        <v>10.926810983038141</v>
      </c>
      <c r="G443" s="155" t="s">
        <v>670</v>
      </c>
      <c r="H443" s="156">
        <v>12.39</v>
      </c>
      <c r="I443" s="155" t="s">
        <v>671</v>
      </c>
      <c r="J443" s="156">
        <v>23.32</v>
      </c>
    </row>
    <row r="444" spans="1:10" x14ac:dyDescent="0.25">
      <c r="A444" s="155"/>
      <c r="B444" s="155"/>
      <c r="C444" s="155"/>
      <c r="D444" s="155"/>
      <c r="E444" s="155" t="s">
        <v>672</v>
      </c>
      <c r="F444" s="156">
        <v>48.12</v>
      </c>
      <c r="G444" s="155"/>
      <c r="H444" s="268" t="s">
        <v>673</v>
      </c>
      <c r="I444" s="268"/>
      <c r="J444" s="156">
        <v>258.47000000000003</v>
      </c>
    </row>
    <row r="445" spans="1:10" ht="15" customHeight="1" x14ac:dyDescent="0.25">
      <c r="A445" s="271" t="s">
        <v>789</v>
      </c>
      <c r="B445" s="271"/>
      <c r="C445" s="271"/>
      <c r="D445" s="271"/>
      <c r="E445" s="271"/>
      <c r="F445" s="271"/>
      <c r="G445" s="271"/>
      <c r="H445" s="271"/>
      <c r="I445" s="271"/>
      <c r="J445" s="271"/>
    </row>
    <row r="446" spans="1:10" ht="15.75" thickBot="1" x14ac:dyDescent="0.3">
      <c r="A446" s="266" t="s">
        <v>1011</v>
      </c>
      <c r="B446" s="266"/>
      <c r="C446" s="266"/>
      <c r="D446" s="266"/>
      <c r="E446" s="266"/>
      <c r="F446" s="266"/>
      <c r="G446" s="266"/>
      <c r="H446" s="266"/>
      <c r="I446" s="266"/>
      <c r="J446" s="266"/>
    </row>
    <row r="447" spans="1:10" ht="15.75" thickTop="1" x14ac:dyDescent="0.25">
      <c r="A447" s="188"/>
      <c r="B447" s="188"/>
      <c r="C447" s="188"/>
      <c r="D447" s="188"/>
      <c r="E447" s="188"/>
      <c r="F447" s="188"/>
      <c r="G447" s="188"/>
      <c r="H447" s="188"/>
      <c r="I447" s="188"/>
      <c r="J447" s="188"/>
    </row>
    <row r="448" spans="1:10" ht="26.45" customHeight="1" x14ac:dyDescent="0.25">
      <c r="A448" s="141" t="s">
        <v>737</v>
      </c>
      <c r="B448" s="142" t="s">
        <v>144</v>
      </c>
      <c r="C448" s="141" t="s">
        <v>145</v>
      </c>
      <c r="D448" s="141" t="s">
        <v>146</v>
      </c>
      <c r="E448" s="272" t="s">
        <v>659</v>
      </c>
      <c r="F448" s="272"/>
      <c r="G448" s="143" t="s">
        <v>147</v>
      </c>
      <c r="H448" s="142" t="s">
        <v>101</v>
      </c>
      <c r="I448" s="142" t="s">
        <v>148</v>
      </c>
      <c r="J448" s="142" t="s">
        <v>4</v>
      </c>
    </row>
    <row r="449" spans="1:10" ht="25.5" x14ac:dyDescent="0.25">
      <c r="A449" s="144" t="s">
        <v>660</v>
      </c>
      <c r="B449" s="145" t="s">
        <v>324</v>
      </c>
      <c r="C449" s="144" t="s">
        <v>152</v>
      </c>
      <c r="D449" s="144" t="s">
        <v>325</v>
      </c>
      <c r="E449" s="269" t="s">
        <v>995</v>
      </c>
      <c r="F449" s="269"/>
      <c r="G449" s="146" t="s">
        <v>157</v>
      </c>
      <c r="H449" s="149">
        <v>1</v>
      </c>
      <c r="I449" s="147">
        <v>161.35</v>
      </c>
      <c r="J449" s="147">
        <v>161.35</v>
      </c>
    </row>
    <row r="450" spans="1:10" ht="25.5" x14ac:dyDescent="0.25">
      <c r="A450" s="150" t="s">
        <v>662</v>
      </c>
      <c r="B450" s="151" t="s">
        <v>998</v>
      </c>
      <c r="C450" s="150" t="s">
        <v>161</v>
      </c>
      <c r="D450" s="150" t="s">
        <v>999</v>
      </c>
      <c r="E450" s="270" t="s">
        <v>665</v>
      </c>
      <c r="F450" s="270"/>
      <c r="G450" s="152" t="s">
        <v>666</v>
      </c>
      <c r="H450" s="153">
        <v>0.5</v>
      </c>
      <c r="I450" s="154">
        <v>23.61</v>
      </c>
      <c r="J450" s="154">
        <v>11.8</v>
      </c>
    </row>
    <row r="451" spans="1:10" ht="25.5" x14ac:dyDescent="0.25">
      <c r="A451" s="150" t="s">
        <v>662</v>
      </c>
      <c r="B451" s="151" t="s">
        <v>792</v>
      </c>
      <c r="C451" s="150" t="s">
        <v>161</v>
      </c>
      <c r="D451" s="150" t="s">
        <v>793</v>
      </c>
      <c r="E451" s="270" t="s">
        <v>665</v>
      </c>
      <c r="F451" s="270"/>
      <c r="G451" s="152" t="s">
        <v>666</v>
      </c>
      <c r="H451" s="153">
        <v>0.5</v>
      </c>
      <c r="I451" s="154">
        <v>18.25</v>
      </c>
      <c r="J451" s="154">
        <v>9.1199999999999992</v>
      </c>
    </row>
    <row r="452" spans="1:10" x14ac:dyDescent="0.25">
      <c r="A452" s="189" t="s">
        <v>798</v>
      </c>
      <c r="B452" s="190" t="s">
        <v>1012</v>
      </c>
      <c r="C452" s="189" t="s">
        <v>810</v>
      </c>
      <c r="D452" s="189" t="s">
        <v>1013</v>
      </c>
      <c r="E452" s="267" t="s">
        <v>805</v>
      </c>
      <c r="F452" s="267"/>
      <c r="G452" s="191" t="s">
        <v>153</v>
      </c>
      <c r="H452" s="192">
        <v>1</v>
      </c>
      <c r="I452" s="193">
        <v>140.43</v>
      </c>
      <c r="J452" s="193">
        <v>140.43</v>
      </c>
    </row>
    <row r="453" spans="1:10" ht="14.45" customHeight="1" x14ac:dyDescent="0.25">
      <c r="A453" s="155"/>
      <c r="B453" s="155"/>
      <c r="C453" s="155"/>
      <c r="D453" s="155"/>
      <c r="E453" s="155" t="s">
        <v>669</v>
      </c>
      <c r="F453" s="156">
        <v>7.8062037000000002</v>
      </c>
      <c r="G453" s="155" t="s">
        <v>670</v>
      </c>
      <c r="H453" s="156">
        <v>8.85</v>
      </c>
      <c r="I453" s="155" t="s">
        <v>671</v>
      </c>
      <c r="J453" s="156">
        <v>16.66</v>
      </c>
    </row>
    <row r="454" spans="1:10" x14ac:dyDescent="0.25">
      <c r="A454" s="155"/>
      <c r="B454" s="155"/>
      <c r="C454" s="155"/>
      <c r="D454" s="155"/>
      <c r="E454" s="155" t="s">
        <v>672</v>
      </c>
      <c r="F454" s="156">
        <v>36.909999999999997</v>
      </c>
      <c r="G454" s="155"/>
      <c r="H454" s="268" t="s">
        <v>673</v>
      </c>
      <c r="I454" s="268"/>
      <c r="J454" s="156">
        <v>198.26</v>
      </c>
    </row>
    <row r="455" spans="1:10" ht="15" customHeight="1" x14ac:dyDescent="0.25">
      <c r="A455" s="271" t="s">
        <v>789</v>
      </c>
      <c r="B455" s="271"/>
      <c r="C455" s="271"/>
      <c r="D455" s="271"/>
      <c r="E455" s="271"/>
      <c r="F455" s="271"/>
      <c r="G455" s="271"/>
      <c r="H455" s="271"/>
      <c r="I455" s="271"/>
      <c r="J455" s="271"/>
    </row>
    <row r="456" spans="1:10" ht="15.75" thickBot="1" x14ac:dyDescent="0.3">
      <c r="A456" s="266" t="s">
        <v>1014</v>
      </c>
      <c r="B456" s="266"/>
      <c r="C456" s="266"/>
      <c r="D456" s="266"/>
      <c r="E456" s="266"/>
      <c r="F456" s="266"/>
      <c r="G456" s="266"/>
      <c r="H456" s="266"/>
      <c r="I456" s="266"/>
      <c r="J456" s="266"/>
    </row>
    <row r="457" spans="1:10" ht="15.75" thickTop="1" x14ac:dyDescent="0.25">
      <c r="A457" s="188"/>
      <c r="B457" s="188"/>
      <c r="C457" s="188"/>
      <c r="D457" s="188"/>
      <c r="E457" s="188"/>
      <c r="F457" s="188"/>
      <c r="G457" s="188"/>
      <c r="H457" s="188"/>
      <c r="I457" s="188"/>
      <c r="J457" s="188"/>
    </row>
    <row r="458" spans="1:10" ht="14.45" customHeight="1" x14ac:dyDescent="0.25">
      <c r="A458" s="141" t="s">
        <v>738</v>
      </c>
      <c r="B458" s="142" t="s">
        <v>144</v>
      </c>
      <c r="C458" s="141" t="s">
        <v>145</v>
      </c>
      <c r="D458" s="141" t="s">
        <v>146</v>
      </c>
      <c r="E458" s="272" t="s">
        <v>659</v>
      </c>
      <c r="F458" s="272"/>
      <c r="G458" s="143" t="s">
        <v>147</v>
      </c>
      <c r="H458" s="142" t="s">
        <v>101</v>
      </c>
      <c r="I458" s="142" t="s">
        <v>148</v>
      </c>
      <c r="J458" s="142" t="s">
        <v>4</v>
      </c>
    </row>
    <row r="459" spans="1:10" x14ac:dyDescent="0.25">
      <c r="A459" s="144" t="s">
        <v>660</v>
      </c>
      <c r="B459" s="145" t="s">
        <v>326</v>
      </c>
      <c r="C459" s="144" t="s">
        <v>152</v>
      </c>
      <c r="D459" s="144" t="s">
        <v>327</v>
      </c>
      <c r="E459" s="269" t="s">
        <v>995</v>
      </c>
      <c r="F459" s="269"/>
      <c r="G459" s="146" t="s">
        <v>100</v>
      </c>
      <c r="H459" s="149">
        <v>1</v>
      </c>
      <c r="I459" s="147">
        <v>26.03</v>
      </c>
      <c r="J459" s="147">
        <v>26.03</v>
      </c>
    </row>
    <row r="460" spans="1:10" ht="25.5" x14ac:dyDescent="0.25">
      <c r="A460" s="150" t="s">
        <v>662</v>
      </c>
      <c r="B460" s="151" t="s">
        <v>998</v>
      </c>
      <c r="C460" s="150" t="s">
        <v>161</v>
      </c>
      <c r="D460" s="150" t="s">
        <v>999</v>
      </c>
      <c r="E460" s="270" t="s">
        <v>665</v>
      </c>
      <c r="F460" s="270"/>
      <c r="G460" s="152" t="s">
        <v>666</v>
      </c>
      <c r="H460" s="153">
        <v>0.15</v>
      </c>
      <c r="I460" s="154">
        <v>23.61</v>
      </c>
      <c r="J460" s="154">
        <v>3.54</v>
      </c>
    </row>
    <row r="461" spans="1:10" ht="25.5" x14ac:dyDescent="0.25">
      <c r="A461" s="150" t="s">
        <v>662</v>
      </c>
      <c r="B461" s="151" t="s">
        <v>792</v>
      </c>
      <c r="C461" s="150" t="s">
        <v>161</v>
      </c>
      <c r="D461" s="150" t="s">
        <v>793</v>
      </c>
      <c r="E461" s="270" t="s">
        <v>665</v>
      </c>
      <c r="F461" s="270"/>
      <c r="G461" s="152" t="s">
        <v>666</v>
      </c>
      <c r="H461" s="153">
        <v>0.15</v>
      </c>
      <c r="I461" s="154">
        <v>18.25</v>
      </c>
      <c r="J461" s="154">
        <v>2.73</v>
      </c>
    </row>
    <row r="462" spans="1:10" x14ac:dyDescent="0.25">
      <c r="A462" s="189" t="s">
        <v>798</v>
      </c>
      <c r="B462" s="190" t="s">
        <v>1015</v>
      </c>
      <c r="C462" s="189" t="s">
        <v>810</v>
      </c>
      <c r="D462" s="189" t="s">
        <v>1016</v>
      </c>
      <c r="E462" s="267" t="s">
        <v>805</v>
      </c>
      <c r="F462" s="267"/>
      <c r="G462" s="191" t="s">
        <v>114</v>
      </c>
      <c r="H462" s="192">
        <v>1.02</v>
      </c>
      <c r="I462" s="193">
        <v>19.38</v>
      </c>
      <c r="J462" s="193">
        <v>19.760000000000002</v>
      </c>
    </row>
    <row r="463" spans="1:10" ht="14.45" customHeight="1" x14ac:dyDescent="0.25">
      <c r="A463" s="155"/>
      <c r="B463" s="155"/>
      <c r="C463" s="155"/>
      <c r="D463" s="155"/>
      <c r="E463" s="155" t="s">
        <v>669</v>
      </c>
      <c r="F463" s="156">
        <v>2.3334270452628618</v>
      </c>
      <c r="G463" s="155" t="s">
        <v>670</v>
      </c>
      <c r="H463" s="156">
        <v>2.65</v>
      </c>
      <c r="I463" s="155" t="s">
        <v>671</v>
      </c>
      <c r="J463" s="156">
        <v>4.9800000000000004</v>
      </c>
    </row>
    <row r="464" spans="1:10" x14ac:dyDescent="0.25">
      <c r="A464" s="155"/>
      <c r="B464" s="155"/>
      <c r="C464" s="155"/>
      <c r="D464" s="155"/>
      <c r="E464" s="155" t="s">
        <v>672</v>
      </c>
      <c r="F464" s="156">
        <v>5.95</v>
      </c>
      <c r="G464" s="155"/>
      <c r="H464" s="268" t="s">
        <v>673</v>
      </c>
      <c r="I464" s="268"/>
      <c r="J464" s="156">
        <v>31.98</v>
      </c>
    </row>
    <row r="465" spans="1:10" ht="15" customHeight="1" x14ac:dyDescent="0.25">
      <c r="A465" s="271" t="s">
        <v>789</v>
      </c>
      <c r="B465" s="271"/>
      <c r="C465" s="271"/>
      <c r="D465" s="271"/>
      <c r="E465" s="271"/>
      <c r="F465" s="271"/>
      <c r="G465" s="271"/>
      <c r="H465" s="271"/>
      <c r="I465" s="271"/>
      <c r="J465" s="271"/>
    </row>
    <row r="466" spans="1:10" ht="15.75" thickBot="1" x14ac:dyDescent="0.3">
      <c r="A466" s="266" t="s">
        <v>1017</v>
      </c>
      <c r="B466" s="266"/>
      <c r="C466" s="266"/>
      <c r="D466" s="266"/>
      <c r="E466" s="266"/>
      <c r="F466" s="266"/>
      <c r="G466" s="266"/>
      <c r="H466" s="266"/>
      <c r="I466" s="266"/>
      <c r="J466" s="266"/>
    </row>
    <row r="467" spans="1:10" ht="15.75" thickTop="1" x14ac:dyDescent="0.25">
      <c r="A467" s="188"/>
      <c r="B467" s="188"/>
      <c r="C467" s="188"/>
      <c r="D467" s="188"/>
      <c r="E467" s="188"/>
      <c r="F467" s="188"/>
      <c r="G467" s="188"/>
      <c r="H467" s="188"/>
      <c r="I467" s="188"/>
      <c r="J467" s="188"/>
    </row>
    <row r="468" spans="1:10" ht="26.45" customHeight="1" x14ac:dyDescent="0.25">
      <c r="A468" s="141" t="s">
        <v>739</v>
      </c>
      <c r="B468" s="142" t="s">
        <v>144</v>
      </c>
      <c r="C468" s="141" t="s">
        <v>145</v>
      </c>
      <c r="D468" s="141" t="s">
        <v>146</v>
      </c>
      <c r="E468" s="272" t="s">
        <v>659</v>
      </c>
      <c r="F468" s="272"/>
      <c r="G468" s="143" t="s">
        <v>147</v>
      </c>
      <c r="H468" s="142" t="s">
        <v>101</v>
      </c>
      <c r="I468" s="142" t="s">
        <v>148</v>
      </c>
      <c r="J468" s="142" t="s">
        <v>4</v>
      </c>
    </row>
    <row r="469" spans="1:10" ht="26.45" customHeight="1" x14ac:dyDescent="0.25">
      <c r="A469" s="144" t="s">
        <v>660</v>
      </c>
      <c r="B469" s="145" t="s">
        <v>328</v>
      </c>
      <c r="C469" s="144" t="s">
        <v>152</v>
      </c>
      <c r="D469" s="144" t="s">
        <v>329</v>
      </c>
      <c r="E469" s="269" t="s">
        <v>995</v>
      </c>
      <c r="F469" s="269"/>
      <c r="G469" s="146" t="s">
        <v>157</v>
      </c>
      <c r="H469" s="149">
        <v>1</v>
      </c>
      <c r="I469" s="147">
        <v>16.12</v>
      </c>
      <c r="J469" s="147">
        <v>16.12</v>
      </c>
    </row>
    <row r="470" spans="1:10" ht="25.5" x14ac:dyDescent="0.25">
      <c r="A470" s="150" t="s">
        <v>662</v>
      </c>
      <c r="B470" s="151" t="s">
        <v>1018</v>
      </c>
      <c r="C470" s="150" t="s">
        <v>161</v>
      </c>
      <c r="D470" s="150" t="s">
        <v>1019</v>
      </c>
      <c r="E470" s="270" t="s">
        <v>995</v>
      </c>
      <c r="F470" s="270"/>
      <c r="G470" s="152" t="s">
        <v>157</v>
      </c>
      <c r="H470" s="153">
        <v>1</v>
      </c>
      <c r="I470" s="154">
        <v>16.12</v>
      </c>
      <c r="J470" s="154">
        <v>16.12</v>
      </c>
    </row>
    <row r="471" spans="1:10" ht="15" customHeight="1" x14ac:dyDescent="0.25">
      <c r="A471" s="155"/>
      <c r="B471" s="155"/>
      <c r="C471" s="155"/>
      <c r="D471" s="155"/>
      <c r="E471" s="155" t="s">
        <v>669</v>
      </c>
      <c r="F471" s="156">
        <v>4.7933652000000002</v>
      </c>
      <c r="G471" s="155" t="s">
        <v>670</v>
      </c>
      <c r="H471" s="156">
        <v>5.44</v>
      </c>
      <c r="I471" s="155" t="s">
        <v>671</v>
      </c>
      <c r="J471" s="156">
        <v>10.23</v>
      </c>
    </row>
    <row r="472" spans="1:10" ht="15.75" thickBot="1" x14ac:dyDescent="0.3">
      <c r="A472" s="155"/>
      <c r="B472" s="155"/>
      <c r="C472" s="155"/>
      <c r="D472" s="155"/>
      <c r="E472" s="155" t="s">
        <v>672</v>
      </c>
      <c r="F472" s="156">
        <v>3.68</v>
      </c>
      <c r="G472" s="155"/>
      <c r="H472" s="268" t="s">
        <v>673</v>
      </c>
      <c r="I472" s="268"/>
      <c r="J472" s="156">
        <v>19.8</v>
      </c>
    </row>
    <row r="473" spans="1:10" ht="15.75" thickTop="1" x14ac:dyDescent="0.25">
      <c r="A473" s="188"/>
      <c r="B473" s="188"/>
      <c r="C473" s="188"/>
      <c r="D473" s="188"/>
      <c r="E473" s="188"/>
      <c r="F473" s="188"/>
      <c r="G473" s="188"/>
      <c r="H473" s="188"/>
      <c r="I473" s="188"/>
      <c r="J473" s="188"/>
    </row>
    <row r="474" spans="1:10" ht="39.6" customHeight="1" x14ac:dyDescent="0.25">
      <c r="A474" s="141" t="s">
        <v>740</v>
      </c>
      <c r="B474" s="142" t="s">
        <v>144</v>
      </c>
      <c r="C474" s="141" t="s">
        <v>145</v>
      </c>
      <c r="D474" s="141" t="s">
        <v>146</v>
      </c>
      <c r="E474" s="272" t="s">
        <v>659</v>
      </c>
      <c r="F474" s="272"/>
      <c r="G474" s="143" t="s">
        <v>147</v>
      </c>
      <c r="H474" s="142" t="s">
        <v>101</v>
      </c>
      <c r="I474" s="142" t="s">
        <v>148</v>
      </c>
      <c r="J474" s="142" t="s">
        <v>4</v>
      </c>
    </row>
    <row r="475" spans="1:10" ht="39.6" customHeight="1" x14ac:dyDescent="0.25">
      <c r="A475" s="144" t="s">
        <v>660</v>
      </c>
      <c r="B475" s="145" t="s">
        <v>331</v>
      </c>
      <c r="C475" s="144" t="s">
        <v>152</v>
      </c>
      <c r="D475" s="144" t="s">
        <v>332</v>
      </c>
      <c r="E475" s="269" t="s">
        <v>661</v>
      </c>
      <c r="F475" s="269"/>
      <c r="G475" s="146" t="s">
        <v>100</v>
      </c>
      <c r="H475" s="149">
        <v>1</v>
      </c>
      <c r="I475" s="147">
        <v>11.41</v>
      </c>
      <c r="J475" s="147">
        <v>11.41</v>
      </c>
    </row>
    <row r="476" spans="1:10" ht="38.25" x14ac:dyDescent="0.25">
      <c r="A476" s="150" t="s">
        <v>662</v>
      </c>
      <c r="B476" s="151" t="s">
        <v>1020</v>
      </c>
      <c r="C476" s="150" t="s">
        <v>161</v>
      </c>
      <c r="D476" s="150" t="s">
        <v>1021</v>
      </c>
      <c r="E476" s="270" t="s">
        <v>995</v>
      </c>
      <c r="F476" s="270"/>
      <c r="G476" s="152" t="s">
        <v>100</v>
      </c>
      <c r="H476" s="153">
        <v>1</v>
      </c>
      <c r="I476" s="154">
        <v>11.17</v>
      </c>
      <c r="J476" s="154">
        <v>11.17</v>
      </c>
    </row>
    <row r="477" spans="1:10" ht="25.5" x14ac:dyDescent="0.25">
      <c r="A477" s="189" t="s">
        <v>798</v>
      </c>
      <c r="B477" s="190" t="s">
        <v>1022</v>
      </c>
      <c r="C477" s="189" t="s">
        <v>810</v>
      </c>
      <c r="D477" s="189" t="s">
        <v>1023</v>
      </c>
      <c r="E477" s="267" t="s">
        <v>805</v>
      </c>
      <c r="F477" s="267"/>
      <c r="G477" s="191" t="s">
        <v>114</v>
      </c>
      <c r="H477" s="192">
        <v>0.5</v>
      </c>
      <c r="I477" s="193">
        <v>0.49</v>
      </c>
      <c r="J477" s="193">
        <v>0.24</v>
      </c>
    </row>
    <row r="478" spans="1:10" ht="14.45" customHeight="1" x14ac:dyDescent="0.25">
      <c r="A478" s="155"/>
      <c r="B478" s="155"/>
      <c r="C478" s="155"/>
      <c r="D478" s="155"/>
      <c r="E478" s="155" t="s">
        <v>669</v>
      </c>
      <c r="F478" s="156">
        <v>2.0897760000000001</v>
      </c>
      <c r="G478" s="155" t="s">
        <v>670</v>
      </c>
      <c r="H478" s="156">
        <v>2.37</v>
      </c>
      <c r="I478" s="155" t="s">
        <v>671</v>
      </c>
      <c r="J478" s="156">
        <v>4.46</v>
      </c>
    </row>
    <row r="479" spans="1:10" x14ac:dyDescent="0.25">
      <c r="A479" s="155"/>
      <c r="B479" s="155"/>
      <c r="C479" s="155"/>
      <c r="D479" s="155"/>
      <c r="E479" s="155" t="s">
        <v>672</v>
      </c>
      <c r="F479" s="156">
        <v>2.61</v>
      </c>
      <c r="G479" s="155"/>
      <c r="H479" s="268" t="s">
        <v>673</v>
      </c>
      <c r="I479" s="268"/>
      <c r="J479" s="156">
        <v>14.02</v>
      </c>
    </row>
    <row r="480" spans="1:10" ht="15" customHeight="1" x14ac:dyDescent="0.25">
      <c r="A480" s="271" t="s">
        <v>789</v>
      </c>
      <c r="B480" s="271"/>
      <c r="C480" s="271"/>
      <c r="D480" s="271"/>
      <c r="E480" s="271"/>
      <c r="F480" s="271"/>
      <c r="G480" s="271"/>
      <c r="H480" s="271"/>
      <c r="I480" s="271"/>
      <c r="J480" s="271"/>
    </row>
    <row r="481" spans="1:10" ht="15.75" thickBot="1" x14ac:dyDescent="0.3">
      <c r="A481" s="266" t="s">
        <v>1024</v>
      </c>
      <c r="B481" s="266"/>
      <c r="C481" s="266"/>
      <c r="D481" s="266"/>
      <c r="E481" s="266"/>
      <c r="F481" s="266"/>
      <c r="G481" s="266"/>
      <c r="H481" s="266"/>
      <c r="I481" s="266"/>
      <c r="J481" s="266"/>
    </row>
    <row r="482" spans="1:10" ht="15.75" thickTop="1" x14ac:dyDescent="0.25">
      <c r="A482" s="188"/>
      <c r="B482" s="188"/>
      <c r="C482" s="188"/>
      <c r="D482" s="188"/>
      <c r="E482" s="188"/>
      <c r="F482" s="188"/>
      <c r="G482" s="188"/>
      <c r="H482" s="188"/>
      <c r="I482" s="188"/>
      <c r="J482" s="188"/>
    </row>
    <row r="483" spans="1:10" ht="30" x14ac:dyDescent="0.25">
      <c r="A483" s="141" t="s">
        <v>741</v>
      </c>
      <c r="B483" s="142" t="s">
        <v>144</v>
      </c>
      <c r="C483" s="141" t="s">
        <v>145</v>
      </c>
      <c r="D483" s="141" t="s">
        <v>146</v>
      </c>
      <c r="E483" s="272" t="s">
        <v>659</v>
      </c>
      <c r="F483" s="272"/>
      <c r="G483" s="143" t="s">
        <v>147</v>
      </c>
      <c r="H483" s="142" t="s">
        <v>101</v>
      </c>
      <c r="I483" s="142" t="s">
        <v>148</v>
      </c>
      <c r="J483" s="142" t="s">
        <v>4</v>
      </c>
    </row>
    <row r="484" spans="1:10" ht="39.6" customHeight="1" x14ac:dyDescent="0.25">
      <c r="A484" s="144" t="s">
        <v>660</v>
      </c>
      <c r="B484" s="145" t="s">
        <v>335</v>
      </c>
      <c r="C484" s="144" t="s">
        <v>152</v>
      </c>
      <c r="D484" s="144" t="s">
        <v>336</v>
      </c>
      <c r="E484" s="269" t="s">
        <v>995</v>
      </c>
      <c r="F484" s="269"/>
      <c r="G484" s="146" t="s">
        <v>157</v>
      </c>
      <c r="H484" s="149">
        <v>1</v>
      </c>
      <c r="I484" s="147">
        <v>133.96</v>
      </c>
      <c r="J484" s="147">
        <v>133.96</v>
      </c>
    </row>
    <row r="485" spans="1:10" ht="39.6" customHeight="1" x14ac:dyDescent="0.25">
      <c r="A485" s="150" t="s">
        <v>662</v>
      </c>
      <c r="B485" s="151" t="s">
        <v>374</v>
      </c>
      <c r="C485" s="150" t="s">
        <v>161</v>
      </c>
      <c r="D485" s="150" t="s">
        <v>375</v>
      </c>
      <c r="E485" s="270" t="s">
        <v>995</v>
      </c>
      <c r="F485" s="270"/>
      <c r="G485" s="152" t="s">
        <v>157</v>
      </c>
      <c r="H485" s="153">
        <v>1</v>
      </c>
      <c r="I485" s="154">
        <v>26.69</v>
      </c>
      <c r="J485" s="154">
        <v>26.69</v>
      </c>
    </row>
    <row r="486" spans="1:10" ht="26.45" customHeight="1" x14ac:dyDescent="0.25">
      <c r="A486" s="150" t="s">
        <v>662</v>
      </c>
      <c r="B486" s="151" t="s">
        <v>376</v>
      </c>
      <c r="C486" s="150" t="s">
        <v>161</v>
      </c>
      <c r="D486" s="150" t="s">
        <v>377</v>
      </c>
      <c r="E486" s="270" t="s">
        <v>995</v>
      </c>
      <c r="F486" s="270"/>
      <c r="G486" s="152" t="s">
        <v>157</v>
      </c>
      <c r="H486" s="153">
        <v>1</v>
      </c>
      <c r="I486" s="154">
        <v>22.1</v>
      </c>
      <c r="J486" s="154">
        <v>22.1</v>
      </c>
    </row>
    <row r="487" spans="1:10" ht="39.6" customHeight="1" x14ac:dyDescent="0.25">
      <c r="A487" s="150" t="s">
        <v>662</v>
      </c>
      <c r="B487" s="151" t="s">
        <v>1025</v>
      </c>
      <c r="C487" s="150" t="s">
        <v>152</v>
      </c>
      <c r="D487" s="150" t="s">
        <v>1026</v>
      </c>
      <c r="E487" s="270" t="s">
        <v>995</v>
      </c>
      <c r="F487" s="270"/>
      <c r="G487" s="152" t="s">
        <v>157</v>
      </c>
      <c r="H487" s="153">
        <v>1</v>
      </c>
      <c r="I487" s="154">
        <v>30.3</v>
      </c>
      <c r="J487" s="154">
        <v>30.3</v>
      </c>
    </row>
    <row r="488" spans="1:10" ht="38.25" x14ac:dyDescent="0.25">
      <c r="A488" s="150" t="s">
        <v>662</v>
      </c>
      <c r="B488" s="151" t="s">
        <v>1027</v>
      </c>
      <c r="C488" s="150" t="s">
        <v>152</v>
      </c>
      <c r="D488" s="150" t="s">
        <v>1028</v>
      </c>
      <c r="E488" s="270" t="s">
        <v>995</v>
      </c>
      <c r="F488" s="270"/>
      <c r="G488" s="152" t="s">
        <v>100</v>
      </c>
      <c r="H488" s="153">
        <v>3</v>
      </c>
      <c r="I488" s="154">
        <v>18.29</v>
      </c>
      <c r="J488" s="154">
        <v>54.87</v>
      </c>
    </row>
    <row r="489" spans="1:10" ht="15" customHeight="1" x14ac:dyDescent="0.25">
      <c r="A489" s="155"/>
      <c r="B489" s="155"/>
      <c r="C489" s="155"/>
      <c r="D489" s="155"/>
      <c r="E489" s="155" t="s">
        <v>669</v>
      </c>
      <c r="F489" s="156">
        <v>23.081248200000001</v>
      </c>
      <c r="G489" s="155" t="s">
        <v>670</v>
      </c>
      <c r="H489" s="156">
        <v>26.18</v>
      </c>
      <c r="I489" s="155" t="s">
        <v>671</v>
      </c>
      <c r="J489" s="156">
        <v>49.26</v>
      </c>
    </row>
    <row r="490" spans="1:10" ht="15.75" thickBot="1" x14ac:dyDescent="0.3">
      <c r="A490" s="155"/>
      <c r="B490" s="155"/>
      <c r="C490" s="155"/>
      <c r="D490" s="155"/>
      <c r="E490" s="155" t="s">
        <v>672</v>
      </c>
      <c r="F490" s="156">
        <v>30.65</v>
      </c>
      <c r="G490" s="155"/>
      <c r="H490" s="268" t="s">
        <v>673</v>
      </c>
      <c r="I490" s="268"/>
      <c r="J490" s="156">
        <v>164.61</v>
      </c>
    </row>
    <row r="491" spans="1:10" ht="15.75" thickTop="1" x14ac:dyDescent="0.25">
      <c r="A491" s="188"/>
      <c r="B491" s="188"/>
      <c r="C491" s="188"/>
      <c r="D491" s="188"/>
      <c r="E491" s="188"/>
      <c r="F491" s="188"/>
      <c r="G491" s="188"/>
      <c r="H491" s="188"/>
      <c r="I491" s="188"/>
      <c r="J491" s="188"/>
    </row>
    <row r="492" spans="1:10" x14ac:dyDescent="0.25">
      <c r="A492" s="141" t="s">
        <v>742</v>
      </c>
      <c r="B492" s="142" t="s">
        <v>144</v>
      </c>
      <c r="C492" s="141" t="s">
        <v>145</v>
      </c>
      <c r="D492" s="141" t="s">
        <v>146</v>
      </c>
      <c r="E492" s="272" t="s">
        <v>659</v>
      </c>
      <c r="F492" s="272"/>
      <c r="G492" s="143" t="s">
        <v>147</v>
      </c>
      <c r="H492" s="142" t="s">
        <v>101</v>
      </c>
      <c r="I492" s="142" t="s">
        <v>148</v>
      </c>
      <c r="J492" s="142" t="s">
        <v>4</v>
      </c>
    </row>
    <row r="493" spans="1:10" ht="39.6" customHeight="1" x14ac:dyDescent="0.25">
      <c r="A493" s="144" t="s">
        <v>660</v>
      </c>
      <c r="B493" s="145" t="s">
        <v>340</v>
      </c>
      <c r="C493" s="144" t="s">
        <v>152</v>
      </c>
      <c r="D493" s="144" t="s">
        <v>341</v>
      </c>
      <c r="E493" s="269" t="s">
        <v>995</v>
      </c>
      <c r="F493" s="269"/>
      <c r="G493" s="146" t="s">
        <v>157</v>
      </c>
      <c r="H493" s="149">
        <v>1</v>
      </c>
      <c r="I493" s="147">
        <v>84.82</v>
      </c>
      <c r="J493" s="147">
        <v>84.82</v>
      </c>
    </row>
    <row r="494" spans="1:10" ht="39.6" customHeight="1" x14ac:dyDescent="0.25">
      <c r="A494" s="150" t="s">
        <v>662</v>
      </c>
      <c r="B494" s="151" t="s">
        <v>1027</v>
      </c>
      <c r="C494" s="150" t="s">
        <v>152</v>
      </c>
      <c r="D494" s="150" t="s">
        <v>1028</v>
      </c>
      <c r="E494" s="270" t="s">
        <v>995</v>
      </c>
      <c r="F494" s="270"/>
      <c r="G494" s="152" t="s">
        <v>100</v>
      </c>
      <c r="H494" s="153">
        <v>1.2</v>
      </c>
      <c r="I494" s="154">
        <v>18.29</v>
      </c>
      <c r="J494" s="154">
        <v>21.94</v>
      </c>
    </row>
    <row r="495" spans="1:10" ht="39.6" customHeight="1" x14ac:dyDescent="0.25">
      <c r="A495" s="150" t="s">
        <v>662</v>
      </c>
      <c r="B495" s="151" t="s">
        <v>376</v>
      </c>
      <c r="C495" s="150" t="s">
        <v>161</v>
      </c>
      <c r="D495" s="150" t="s">
        <v>377</v>
      </c>
      <c r="E495" s="270" t="s">
        <v>995</v>
      </c>
      <c r="F495" s="270"/>
      <c r="G495" s="152" t="s">
        <v>157</v>
      </c>
      <c r="H495" s="153">
        <v>1</v>
      </c>
      <c r="I495" s="154">
        <v>22.1</v>
      </c>
      <c r="J495" s="154">
        <v>22.1</v>
      </c>
    </row>
    <row r="496" spans="1:10" ht="26.45" customHeight="1" x14ac:dyDescent="0.25">
      <c r="A496" s="150" t="s">
        <v>662</v>
      </c>
      <c r="B496" s="151" t="s">
        <v>378</v>
      </c>
      <c r="C496" s="150" t="s">
        <v>152</v>
      </c>
      <c r="D496" s="150" t="s">
        <v>379</v>
      </c>
      <c r="E496" s="270" t="s">
        <v>995</v>
      </c>
      <c r="F496" s="270"/>
      <c r="G496" s="152" t="s">
        <v>157</v>
      </c>
      <c r="H496" s="153">
        <v>1</v>
      </c>
      <c r="I496" s="154">
        <v>10.48</v>
      </c>
      <c r="J496" s="154">
        <v>10.48</v>
      </c>
    </row>
    <row r="497" spans="1:10" ht="25.5" x14ac:dyDescent="0.25">
      <c r="A497" s="150" t="s">
        <v>662</v>
      </c>
      <c r="B497" s="151" t="s">
        <v>1025</v>
      </c>
      <c r="C497" s="150" t="s">
        <v>152</v>
      </c>
      <c r="D497" s="150" t="s">
        <v>1026</v>
      </c>
      <c r="E497" s="270" t="s">
        <v>995</v>
      </c>
      <c r="F497" s="270"/>
      <c r="G497" s="152" t="s">
        <v>157</v>
      </c>
      <c r="H497" s="153">
        <v>1</v>
      </c>
      <c r="I497" s="154">
        <v>30.3</v>
      </c>
      <c r="J497" s="154">
        <v>30.3</v>
      </c>
    </row>
    <row r="498" spans="1:10" ht="15" customHeight="1" x14ac:dyDescent="0.25">
      <c r="A498" s="155"/>
      <c r="B498" s="155"/>
      <c r="C498" s="155"/>
      <c r="D498" s="155"/>
      <c r="E498" s="155" t="s">
        <v>669</v>
      </c>
      <c r="F498" s="156">
        <v>15.795145722050417</v>
      </c>
      <c r="G498" s="155" t="s">
        <v>670</v>
      </c>
      <c r="H498" s="156">
        <v>17.91</v>
      </c>
      <c r="I498" s="155" t="s">
        <v>671</v>
      </c>
      <c r="J498" s="156">
        <v>33.71</v>
      </c>
    </row>
    <row r="499" spans="1:10" ht="15.75" thickBot="1" x14ac:dyDescent="0.3">
      <c r="A499" s="155"/>
      <c r="B499" s="155"/>
      <c r="C499" s="155"/>
      <c r="D499" s="155"/>
      <c r="E499" s="155" t="s">
        <v>672</v>
      </c>
      <c r="F499" s="156">
        <v>19.399999999999999</v>
      </c>
      <c r="G499" s="155"/>
      <c r="H499" s="268" t="s">
        <v>673</v>
      </c>
      <c r="I499" s="268"/>
      <c r="J499" s="156">
        <v>104.22</v>
      </c>
    </row>
    <row r="500" spans="1:10" ht="15.75" thickTop="1" x14ac:dyDescent="0.25">
      <c r="A500" s="188"/>
      <c r="B500" s="188"/>
      <c r="C500" s="188"/>
      <c r="D500" s="188"/>
      <c r="E500" s="188"/>
      <c r="F500" s="188"/>
      <c r="G500" s="188"/>
      <c r="H500" s="188"/>
      <c r="I500" s="188"/>
      <c r="J500" s="188"/>
    </row>
    <row r="501" spans="1:10" ht="26.45" customHeight="1" x14ac:dyDescent="0.25">
      <c r="A501" s="141" t="s">
        <v>743</v>
      </c>
      <c r="B501" s="142" t="s">
        <v>144</v>
      </c>
      <c r="C501" s="141" t="s">
        <v>145</v>
      </c>
      <c r="D501" s="141" t="s">
        <v>146</v>
      </c>
      <c r="E501" s="272" t="s">
        <v>659</v>
      </c>
      <c r="F501" s="272"/>
      <c r="G501" s="143" t="s">
        <v>147</v>
      </c>
      <c r="H501" s="142" t="s">
        <v>101</v>
      </c>
      <c r="I501" s="142" t="s">
        <v>148</v>
      </c>
      <c r="J501" s="142" t="s">
        <v>4</v>
      </c>
    </row>
    <row r="502" spans="1:10" ht="52.9" customHeight="1" x14ac:dyDescent="0.25">
      <c r="A502" s="144" t="s">
        <v>660</v>
      </c>
      <c r="B502" s="145" t="s">
        <v>343</v>
      </c>
      <c r="C502" s="144" t="s">
        <v>152</v>
      </c>
      <c r="D502" s="144" t="s">
        <v>344</v>
      </c>
      <c r="E502" s="269" t="s">
        <v>995</v>
      </c>
      <c r="F502" s="269"/>
      <c r="G502" s="146" t="s">
        <v>157</v>
      </c>
      <c r="H502" s="149">
        <v>1</v>
      </c>
      <c r="I502" s="147">
        <v>673.04</v>
      </c>
      <c r="J502" s="147">
        <v>673.04</v>
      </c>
    </row>
    <row r="503" spans="1:10" ht="39.6" customHeight="1" x14ac:dyDescent="0.25">
      <c r="A503" s="150" t="s">
        <v>662</v>
      </c>
      <c r="B503" s="151" t="s">
        <v>1029</v>
      </c>
      <c r="C503" s="150" t="s">
        <v>152</v>
      </c>
      <c r="D503" s="150" t="s">
        <v>1030</v>
      </c>
      <c r="E503" s="270" t="s">
        <v>995</v>
      </c>
      <c r="F503" s="270"/>
      <c r="G503" s="152" t="s">
        <v>157</v>
      </c>
      <c r="H503" s="153">
        <v>4</v>
      </c>
      <c r="I503" s="154">
        <v>150.69</v>
      </c>
      <c r="J503" s="154">
        <v>602.76</v>
      </c>
    </row>
    <row r="504" spans="1:10" ht="26.45" customHeight="1" x14ac:dyDescent="0.25">
      <c r="A504" s="150" t="s">
        <v>662</v>
      </c>
      <c r="B504" s="151" t="s">
        <v>1031</v>
      </c>
      <c r="C504" s="150" t="s">
        <v>161</v>
      </c>
      <c r="D504" s="150" t="s">
        <v>1032</v>
      </c>
      <c r="E504" s="270" t="s">
        <v>995</v>
      </c>
      <c r="F504" s="270"/>
      <c r="G504" s="152" t="s">
        <v>100</v>
      </c>
      <c r="H504" s="153">
        <v>4</v>
      </c>
      <c r="I504" s="154">
        <v>8.6</v>
      </c>
      <c r="J504" s="154">
        <v>34.4</v>
      </c>
    </row>
    <row r="505" spans="1:10" ht="25.5" x14ac:dyDescent="0.25">
      <c r="A505" s="150" t="s">
        <v>662</v>
      </c>
      <c r="B505" s="151" t="s">
        <v>1033</v>
      </c>
      <c r="C505" s="150" t="s">
        <v>152</v>
      </c>
      <c r="D505" s="150" t="s">
        <v>1034</v>
      </c>
      <c r="E505" s="270" t="s">
        <v>995</v>
      </c>
      <c r="F505" s="270"/>
      <c r="G505" s="152" t="s">
        <v>157</v>
      </c>
      <c r="H505" s="153">
        <v>8</v>
      </c>
      <c r="I505" s="154">
        <v>2.5099999999999998</v>
      </c>
      <c r="J505" s="154">
        <v>20.079999999999998</v>
      </c>
    </row>
    <row r="506" spans="1:10" x14ac:dyDescent="0.25">
      <c r="A506" s="189" t="s">
        <v>798</v>
      </c>
      <c r="B506" s="190" t="s">
        <v>1035</v>
      </c>
      <c r="C506" s="189" t="s">
        <v>810</v>
      </c>
      <c r="D506" s="189" t="s">
        <v>1036</v>
      </c>
      <c r="E506" s="267" t="s">
        <v>805</v>
      </c>
      <c r="F506" s="267"/>
      <c r="G506" s="191" t="s">
        <v>114</v>
      </c>
      <c r="H506" s="192">
        <v>0.5</v>
      </c>
      <c r="I506" s="193">
        <v>31.6</v>
      </c>
      <c r="J506" s="193">
        <v>15.8</v>
      </c>
    </row>
    <row r="507" spans="1:10" ht="15" customHeight="1" x14ac:dyDescent="0.25">
      <c r="A507" s="155"/>
      <c r="B507" s="155"/>
      <c r="C507" s="155"/>
      <c r="D507" s="155"/>
      <c r="E507" s="155" t="s">
        <v>669</v>
      </c>
      <c r="F507" s="156">
        <v>38.553087808077962</v>
      </c>
      <c r="G507" s="155" t="s">
        <v>670</v>
      </c>
      <c r="H507" s="156">
        <v>43.73</v>
      </c>
      <c r="I507" s="155" t="s">
        <v>671</v>
      </c>
      <c r="J507" s="156">
        <v>82.279999999999987</v>
      </c>
    </row>
    <row r="508" spans="1:10" ht="15.75" thickBot="1" x14ac:dyDescent="0.3">
      <c r="A508" s="155"/>
      <c r="B508" s="155"/>
      <c r="C508" s="155"/>
      <c r="D508" s="155"/>
      <c r="E508" s="155" t="s">
        <v>672</v>
      </c>
      <c r="F508" s="156">
        <v>153.99</v>
      </c>
      <c r="G508" s="155"/>
      <c r="H508" s="268" t="s">
        <v>673</v>
      </c>
      <c r="I508" s="268"/>
      <c r="J508" s="156">
        <v>827.03</v>
      </c>
    </row>
    <row r="509" spans="1:10" ht="15.75" thickTop="1" x14ac:dyDescent="0.25">
      <c r="A509" s="188"/>
      <c r="B509" s="188"/>
      <c r="C509" s="188"/>
      <c r="D509" s="188"/>
      <c r="E509" s="188"/>
      <c r="F509" s="188"/>
      <c r="G509" s="188"/>
      <c r="H509" s="188"/>
      <c r="I509" s="188"/>
      <c r="J509" s="188"/>
    </row>
    <row r="510" spans="1:10" ht="26.45" customHeight="1" x14ac:dyDescent="0.25">
      <c r="A510" s="141" t="s">
        <v>744</v>
      </c>
      <c r="B510" s="142" t="s">
        <v>144</v>
      </c>
      <c r="C510" s="141" t="s">
        <v>145</v>
      </c>
      <c r="D510" s="141" t="s">
        <v>146</v>
      </c>
      <c r="E510" s="272" t="s">
        <v>659</v>
      </c>
      <c r="F510" s="272"/>
      <c r="G510" s="143" t="s">
        <v>147</v>
      </c>
      <c r="H510" s="142" t="s">
        <v>101</v>
      </c>
      <c r="I510" s="142" t="s">
        <v>148</v>
      </c>
      <c r="J510" s="142" t="s">
        <v>4</v>
      </c>
    </row>
    <row r="511" spans="1:10" ht="25.5" x14ac:dyDescent="0.25">
      <c r="A511" s="144" t="s">
        <v>660</v>
      </c>
      <c r="B511" s="145" t="s">
        <v>349</v>
      </c>
      <c r="C511" s="144" t="s">
        <v>152</v>
      </c>
      <c r="D511" s="144" t="s">
        <v>350</v>
      </c>
      <c r="E511" s="269" t="s">
        <v>995</v>
      </c>
      <c r="F511" s="269"/>
      <c r="G511" s="146" t="s">
        <v>157</v>
      </c>
      <c r="H511" s="149">
        <v>1</v>
      </c>
      <c r="I511" s="147">
        <v>91.47</v>
      </c>
      <c r="J511" s="147">
        <v>91.47</v>
      </c>
    </row>
    <row r="512" spans="1:10" ht="25.5" x14ac:dyDescent="0.25">
      <c r="A512" s="150" t="s">
        <v>662</v>
      </c>
      <c r="B512" s="151" t="s">
        <v>998</v>
      </c>
      <c r="C512" s="150" t="s">
        <v>161</v>
      </c>
      <c r="D512" s="150" t="s">
        <v>999</v>
      </c>
      <c r="E512" s="270" t="s">
        <v>665</v>
      </c>
      <c r="F512" s="270"/>
      <c r="G512" s="152" t="s">
        <v>666</v>
      </c>
      <c r="H512" s="153">
        <v>0.6</v>
      </c>
      <c r="I512" s="154">
        <v>23.61</v>
      </c>
      <c r="J512" s="154">
        <v>14.16</v>
      </c>
    </row>
    <row r="513" spans="1:10" ht="25.5" x14ac:dyDescent="0.25">
      <c r="A513" s="150" t="s">
        <v>662</v>
      </c>
      <c r="B513" s="151" t="s">
        <v>996</v>
      </c>
      <c r="C513" s="150" t="s">
        <v>161</v>
      </c>
      <c r="D513" s="150" t="s">
        <v>997</v>
      </c>
      <c r="E513" s="270" t="s">
        <v>665</v>
      </c>
      <c r="F513" s="270"/>
      <c r="G513" s="152" t="s">
        <v>666</v>
      </c>
      <c r="H513" s="153">
        <v>0.6</v>
      </c>
      <c r="I513" s="154">
        <v>18.64</v>
      </c>
      <c r="J513" s="154">
        <v>11.18</v>
      </c>
    </row>
    <row r="514" spans="1:10" ht="38.25" x14ac:dyDescent="0.25">
      <c r="A514" s="189" t="s">
        <v>798</v>
      </c>
      <c r="B514" s="190" t="s">
        <v>1037</v>
      </c>
      <c r="C514" s="189" t="s">
        <v>161</v>
      </c>
      <c r="D514" s="189" t="s">
        <v>1038</v>
      </c>
      <c r="E514" s="267" t="s">
        <v>805</v>
      </c>
      <c r="F514" s="267"/>
      <c r="G514" s="191" t="s">
        <v>157</v>
      </c>
      <c r="H514" s="192">
        <v>1</v>
      </c>
      <c r="I514" s="193">
        <v>66.13</v>
      </c>
      <c r="J514" s="193">
        <v>66.13</v>
      </c>
    </row>
    <row r="515" spans="1:10" ht="14.45" customHeight="1" x14ac:dyDescent="0.25">
      <c r="A515" s="155"/>
      <c r="B515" s="155"/>
      <c r="C515" s="155"/>
      <c r="D515" s="155"/>
      <c r="E515" s="155" t="s">
        <v>669</v>
      </c>
      <c r="F515" s="156">
        <v>9.4274201105800763</v>
      </c>
      <c r="G515" s="155" t="s">
        <v>670</v>
      </c>
      <c r="H515" s="156">
        <v>10.69</v>
      </c>
      <c r="I515" s="155" t="s">
        <v>671</v>
      </c>
      <c r="J515" s="156">
        <v>20.12</v>
      </c>
    </row>
    <row r="516" spans="1:10" x14ac:dyDescent="0.25">
      <c r="A516" s="155"/>
      <c r="B516" s="155"/>
      <c r="C516" s="155"/>
      <c r="D516" s="155"/>
      <c r="E516" s="155" t="s">
        <v>672</v>
      </c>
      <c r="F516" s="156">
        <v>20.92</v>
      </c>
      <c r="G516" s="155"/>
      <c r="H516" s="268" t="s">
        <v>673</v>
      </c>
      <c r="I516" s="268"/>
      <c r="J516" s="156">
        <v>112.39</v>
      </c>
    </row>
    <row r="517" spans="1:10" ht="15" customHeight="1" x14ac:dyDescent="0.25">
      <c r="A517" s="271" t="s">
        <v>789</v>
      </c>
      <c r="B517" s="271"/>
      <c r="C517" s="271"/>
      <c r="D517" s="271"/>
      <c r="E517" s="271"/>
      <c r="F517" s="271"/>
      <c r="G517" s="271"/>
      <c r="H517" s="271"/>
      <c r="I517" s="271"/>
      <c r="J517" s="271"/>
    </row>
    <row r="518" spans="1:10" ht="15.75" thickBot="1" x14ac:dyDescent="0.3">
      <c r="A518" s="266" t="s">
        <v>1039</v>
      </c>
      <c r="B518" s="266"/>
      <c r="C518" s="266"/>
      <c r="D518" s="266"/>
      <c r="E518" s="266"/>
      <c r="F518" s="266"/>
      <c r="G518" s="266"/>
      <c r="H518" s="266"/>
      <c r="I518" s="266"/>
      <c r="J518" s="266"/>
    </row>
    <row r="519" spans="1:10" ht="15.75" thickTop="1" x14ac:dyDescent="0.25">
      <c r="A519" s="188"/>
      <c r="B519" s="188"/>
      <c r="C519" s="188"/>
      <c r="D519" s="188"/>
      <c r="E519" s="188"/>
      <c r="F519" s="188"/>
      <c r="G519" s="188"/>
      <c r="H519" s="188"/>
      <c r="I519" s="188"/>
      <c r="J519" s="188"/>
    </row>
    <row r="520" spans="1:10" ht="39.6" customHeight="1" x14ac:dyDescent="0.25">
      <c r="A520" s="141" t="s">
        <v>745</v>
      </c>
      <c r="B520" s="142" t="s">
        <v>144</v>
      </c>
      <c r="C520" s="141" t="s">
        <v>145</v>
      </c>
      <c r="D520" s="141" t="s">
        <v>146</v>
      </c>
      <c r="E520" s="272" t="s">
        <v>659</v>
      </c>
      <c r="F520" s="272"/>
      <c r="G520" s="143" t="s">
        <v>147</v>
      </c>
      <c r="H520" s="142" t="s">
        <v>101</v>
      </c>
      <c r="I520" s="142" t="s">
        <v>148</v>
      </c>
      <c r="J520" s="142" t="s">
        <v>4</v>
      </c>
    </row>
    <row r="521" spans="1:10" ht="38.25" x14ac:dyDescent="0.25">
      <c r="A521" s="144" t="s">
        <v>660</v>
      </c>
      <c r="B521" s="145" t="s">
        <v>354</v>
      </c>
      <c r="C521" s="144" t="s">
        <v>152</v>
      </c>
      <c r="D521" s="144" t="s">
        <v>355</v>
      </c>
      <c r="E521" s="269" t="s">
        <v>995</v>
      </c>
      <c r="F521" s="269"/>
      <c r="G521" s="146" t="s">
        <v>100</v>
      </c>
      <c r="H521" s="149">
        <v>1</v>
      </c>
      <c r="I521" s="147">
        <v>14.95</v>
      </c>
      <c r="J521" s="147">
        <v>14.95</v>
      </c>
    </row>
    <row r="522" spans="1:10" ht="51" x14ac:dyDescent="0.25">
      <c r="A522" s="150" t="s">
        <v>662</v>
      </c>
      <c r="B522" s="151" t="s">
        <v>1040</v>
      </c>
      <c r="C522" s="150" t="s">
        <v>161</v>
      </c>
      <c r="D522" s="150" t="s">
        <v>1041</v>
      </c>
      <c r="E522" s="270" t="s">
        <v>1042</v>
      </c>
      <c r="F522" s="270"/>
      <c r="G522" s="152" t="s">
        <v>100</v>
      </c>
      <c r="H522" s="153">
        <v>1</v>
      </c>
      <c r="I522" s="154">
        <v>2.98</v>
      </c>
      <c r="J522" s="154">
        <v>2.98</v>
      </c>
    </row>
    <row r="523" spans="1:10" ht="25.5" x14ac:dyDescent="0.25">
      <c r="A523" s="150" t="s">
        <v>662</v>
      </c>
      <c r="B523" s="151" t="s">
        <v>998</v>
      </c>
      <c r="C523" s="150" t="s">
        <v>161</v>
      </c>
      <c r="D523" s="150" t="s">
        <v>999</v>
      </c>
      <c r="E523" s="270" t="s">
        <v>665</v>
      </c>
      <c r="F523" s="270"/>
      <c r="G523" s="152" t="s">
        <v>666</v>
      </c>
      <c r="H523" s="153">
        <v>0.13400000000000001</v>
      </c>
      <c r="I523" s="154">
        <v>23.61</v>
      </c>
      <c r="J523" s="154">
        <v>3.16</v>
      </c>
    </row>
    <row r="524" spans="1:10" ht="25.5" x14ac:dyDescent="0.25">
      <c r="A524" s="150" t="s">
        <v>662</v>
      </c>
      <c r="B524" s="151" t="s">
        <v>996</v>
      </c>
      <c r="C524" s="150" t="s">
        <v>161</v>
      </c>
      <c r="D524" s="150" t="s">
        <v>997</v>
      </c>
      <c r="E524" s="270" t="s">
        <v>665</v>
      </c>
      <c r="F524" s="270"/>
      <c r="G524" s="152" t="s">
        <v>666</v>
      </c>
      <c r="H524" s="153">
        <v>0.13400000000000001</v>
      </c>
      <c r="I524" s="154">
        <v>18.64</v>
      </c>
      <c r="J524" s="154">
        <v>2.4900000000000002</v>
      </c>
    </row>
    <row r="525" spans="1:10" x14ac:dyDescent="0.25">
      <c r="A525" s="189" t="s">
        <v>798</v>
      </c>
      <c r="B525" s="190" t="s">
        <v>1043</v>
      </c>
      <c r="C525" s="189" t="s">
        <v>161</v>
      </c>
      <c r="D525" s="189" t="s">
        <v>1044</v>
      </c>
      <c r="E525" s="267" t="s">
        <v>805</v>
      </c>
      <c r="F525" s="267"/>
      <c r="G525" s="191" t="s">
        <v>100</v>
      </c>
      <c r="H525" s="192">
        <v>1.0169999999999999</v>
      </c>
      <c r="I525" s="193">
        <v>6.22</v>
      </c>
      <c r="J525" s="193">
        <v>6.32</v>
      </c>
    </row>
    <row r="526" spans="1:10" ht="14.45" customHeight="1" x14ac:dyDescent="0.25">
      <c r="A526" s="155"/>
      <c r="B526" s="155"/>
      <c r="C526" s="155"/>
      <c r="D526" s="155"/>
      <c r="E526" s="155" t="s">
        <v>669</v>
      </c>
      <c r="F526" s="156">
        <v>2.7645019210945554</v>
      </c>
      <c r="G526" s="155" t="s">
        <v>670</v>
      </c>
      <c r="H526" s="156">
        <v>3.14</v>
      </c>
      <c r="I526" s="155" t="s">
        <v>671</v>
      </c>
      <c r="J526" s="156">
        <v>5.9</v>
      </c>
    </row>
    <row r="527" spans="1:10" x14ac:dyDescent="0.25">
      <c r="A527" s="155"/>
      <c r="B527" s="155"/>
      <c r="C527" s="155"/>
      <c r="D527" s="155"/>
      <c r="E527" s="155" t="s">
        <v>672</v>
      </c>
      <c r="F527" s="156">
        <v>3.42</v>
      </c>
      <c r="G527" s="155"/>
      <c r="H527" s="268" t="s">
        <v>673</v>
      </c>
      <c r="I527" s="268"/>
      <c r="J527" s="156">
        <v>18.37</v>
      </c>
    </row>
    <row r="528" spans="1:10" ht="15" customHeight="1" x14ac:dyDescent="0.25">
      <c r="A528" s="271" t="s">
        <v>789</v>
      </c>
      <c r="B528" s="271"/>
      <c r="C528" s="271"/>
      <c r="D528" s="271"/>
      <c r="E528" s="271"/>
      <c r="F528" s="271"/>
      <c r="G528" s="271"/>
      <c r="H528" s="271"/>
      <c r="I528" s="271"/>
      <c r="J528" s="271"/>
    </row>
    <row r="529" spans="1:10" ht="15.75" thickBot="1" x14ac:dyDescent="0.3">
      <c r="A529" s="266" t="s">
        <v>1045</v>
      </c>
      <c r="B529" s="266"/>
      <c r="C529" s="266"/>
      <c r="D529" s="266"/>
      <c r="E529" s="266"/>
      <c r="F529" s="266"/>
      <c r="G529" s="266"/>
      <c r="H529" s="266"/>
      <c r="I529" s="266"/>
      <c r="J529" s="266"/>
    </row>
    <row r="530" spans="1:10" ht="15.75" thickTop="1" x14ac:dyDescent="0.25">
      <c r="A530" s="188"/>
      <c r="B530" s="188"/>
      <c r="C530" s="188"/>
      <c r="D530" s="188"/>
      <c r="E530" s="188"/>
      <c r="F530" s="188"/>
      <c r="G530" s="188"/>
      <c r="H530" s="188"/>
      <c r="I530" s="188"/>
      <c r="J530" s="188"/>
    </row>
    <row r="531" spans="1:10" ht="52.9" customHeight="1" x14ac:dyDescent="0.25">
      <c r="A531" s="141" t="s">
        <v>746</v>
      </c>
      <c r="B531" s="142" t="s">
        <v>144</v>
      </c>
      <c r="C531" s="141" t="s">
        <v>145</v>
      </c>
      <c r="D531" s="141" t="s">
        <v>146</v>
      </c>
      <c r="E531" s="272" t="s">
        <v>659</v>
      </c>
      <c r="F531" s="272"/>
      <c r="G531" s="143" t="s">
        <v>147</v>
      </c>
      <c r="H531" s="142" t="s">
        <v>101</v>
      </c>
      <c r="I531" s="142" t="s">
        <v>148</v>
      </c>
      <c r="J531" s="142" t="s">
        <v>4</v>
      </c>
    </row>
    <row r="532" spans="1:10" ht="51" x14ac:dyDescent="0.25">
      <c r="A532" s="144" t="s">
        <v>660</v>
      </c>
      <c r="B532" s="145" t="s">
        <v>356</v>
      </c>
      <c r="C532" s="144" t="s">
        <v>152</v>
      </c>
      <c r="D532" s="144" t="s">
        <v>357</v>
      </c>
      <c r="E532" s="269" t="s">
        <v>995</v>
      </c>
      <c r="F532" s="269"/>
      <c r="G532" s="146" t="s">
        <v>157</v>
      </c>
      <c r="H532" s="149">
        <v>1</v>
      </c>
      <c r="I532" s="147">
        <v>30.8</v>
      </c>
      <c r="J532" s="147">
        <v>30.8</v>
      </c>
    </row>
    <row r="533" spans="1:10" ht="25.5" x14ac:dyDescent="0.25">
      <c r="A533" s="150" t="s">
        <v>662</v>
      </c>
      <c r="B533" s="151" t="s">
        <v>998</v>
      </c>
      <c r="C533" s="150" t="s">
        <v>161</v>
      </c>
      <c r="D533" s="150" t="s">
        <v>999</v>
      </c>
      <c r="E533" s="270" t="s">
        <v>665</v>
      </c>
      <c r="F533" s="270"/>
      <c r="G533" s="152" t="s">
        <v>666</v>
      </c>
      <c r="H533" s="153">
        <v>0.55000000000000004</v>
      </c>
      <c r="I533" s="154">
        <v>23.61</v>
      </c>
      <c r="J533" s="154">
        <v>12.98</v>
      </c>
    </row>
    <row r="534" spans="1:10" ht="25.5" x14ac:dyDescent="0.25">
      <c r="A534" s="150" t="s">
        <v>662</v>
      </c>
      <c r="B534" s="151" t="s">
        <v>996</v>
      </c>
      <c r="C534" s="150" t="s">
        <v>161</v>
      </c>
      <c r="D534" s="150" t="s">
        <v>997</v>
      </c>
      <c r="E534" s="270" t="s">
        <v>665</v>
      </c>
      <c r="F534" s="270"/>
      <c r="G534" s="152" t="s">
        <v>666</v>
      </c>
      <c r="H534" s="153">
        <v>0.55000000000000004</v>
      </c>
      <c r="I534" s="154">
        <v>18.64</v>
      </c>
      <c r="J534" s="154">
        <v>10.25</v>
      </c>
    </row>
    <row r="535" spans="1:10" ht="51" x14ac:dyDescent="0.25">
      <c r="A535" s="189" t="s">
        <v>798</v>
      </c>
      <c r="B535" s="190" t="s">
        <v>1046</v>
      </c>
      <c r="C535" s="189" t="s">
        <v>161</v>
      </c>
      <c r="D535" s="189" t="s">
        <v>1047</v>
      </c>
      <c r="E535" s="267" t="s">
        <v>805</v>
      </c>
      <c r="F535" s="267"/>
      <c r="G535" s="191" t="s">
        <v>157</v>
      </c>
      <c r="H535" s="192">
        <v>1</v>
      </c>
      <c r="I535" s="193">
        <v>7.57</v>
      </c>
      <c r="J535" s="193">
        <v>7.57</v>
      </c>
    </row>
    <row r="536" spans="1:10" ht="14.45" customHeight="1" x14ac:dyDescent="0.25">
      <c r="A536" s="155"/>
      <c r="B536" s="155"/>
      <c r="C536" s="155"/>
      <c r="D536" s="155"/>
      <c r="E536" s="155" t="s">
        <v>669</v>
      </c>
      <c r="F536" s="156">
        <v>8.6402399025395926</v>
      </c>
      <c r="G536" s="155" t="s">
        <v>670</v>
      </c>
      <c r="H536" s="156">
        <v>9.8000000000000007</v>
      </c>
      <c r="I536" s="155" t="s">
        <v>671</v>
      </c>
      <c r="J536" s="156">
        <v>18.440000000000001</v>
      </c>
    </row>
    <row r="537" spans="1:10" x14ac:dyDescent="0.25">
      <c r="A537" s="155"/>
      <c r="B537" s="155"/>
      <c r="C537" s="155"/>
      <c r="D537" s="155"/>
      <c r="E537" s="155" t="s">
        <v>672</v>
      </c>
      <c r="F537" s="156">
        <v>7.04</v>
      </c>
      <c r="G537" s="155"/>
      <c r="H537" s="268" t="s">
        <v>673</v>
      </c>
      <c r="I537" s="268"/>
      <c r="J537" s="156">
        <v>37.840000000000003</v>
      </c>
    </row>
    <row r="538" spans="1:10" ht="15" customHeight="1" x14ac:dyDescent="0.25">
      <c r="A538" s="271" t="s">
        <v>789</v>
      </c>
      <c r="B538" s="271"/>
      <c r="C538" s="271"/>
      <c r="D538" s="271"/>
      <c r="E538" s="271"/>
      <c r="F538" s="271"/>
      <c r="G538" s="271"/>
      <c r="H538" s="271"/>
      <c r="I538" s="271"/>
      <c r="J538" s="271"/>
    </row>
    <row r="539" spans="1:10" ht="15.75" thickBot="1" x14ac:dyDescent="0.3">
      <c r="A539" s="266" t="s">
        <v>1048</v>
      </c>
      <c r="B539" s="266"/>
      <c r="C539" s="266"/>
      <c r="D539" s="266"/>
      <c r="E539" s="266"/>
      <c r="F539" s="266"/>
      <c r="G539" s="266"/>
      <c r="H539" s="266"/>
      <c r="I539" s="266"/>
      <c r="J539" s="266"/>
    </row>
    <row r="540" spans="1:10" ht="15.75" thickTop="1" x14ac:dyDescent="0.25">
      <c r="A540" s="188"/>
      <c r="B540" s="188"/>
      <c r="C540" s="188"/>
      <c r="D540" s="188"/>
      <c r="E540" s="188"/>
      <c r="F540" s="188"/>
      <c r="G540" s="188"/>
      <c r="H540" s="188"/>
      <c r="I540" s="188"/>
      <c r="J540" s="188"/>
    </row>
    <row r="541" spans="1:10" ht="14.45" customHeight="1" x14ac:dyDescent="0.25">
      <c r="A541" s="141" t="s">
        <v>747</v>
      </c>
      <c r="B541" s="142" t="s">
        <v>144</v>
      </c>
      <c r="C541" s="141" t="s">
        <v>145</v>
      </c>
      <c r="D541" s="141" t="s">
        <v>146</v>
      </c>
      <c r="E541" s="272" t="s">
        <v>659</v>
      </c>
      <c r="F541" s="272"/>
      <c r="G541" s="143" t="s">
        <v>147</v>
      </c>
      <c r="H541" s="142" t="s">
        <v>101</v>
      </c>
      <c r="I541" s="142" t="s">
        <v>148</v>
      </c>
      <c r="J541" s="142" t="s">
        <v>4</v>
      </c>
    </row>
    <row r="542" spans="1:10" x14ac:dyDescent="0.25">
      <c r="A542" s="144" t="s">
        <v>660</v>
      </c>
      <c r="B542" s="145" t="s">
        <v>358</v>
      </c>
      <c r="C542" s="144" t="s">
        <v>152</v>
      </c>
      <c r="D542" s="144" t="s">
        <v>359</v>
      </c>
      <c r="E542" s="269" t="s">
        <v>995</v>
      </c>
      <c r="F542" s="269"/>
      <c r="G542" s="146" t="s">
        <v>157</v>
      </c>
      <c r="H542" s="149">
        <v>1</v>
      </c>
      <c r="I542" s="147">
        <v>14.12</v>
      </c>
      <c r="J542" s="147">
        <v>14.12</v>
      </c>
    </row>
    <row r="543" spans="1:10" ht="25.5" x14ac:dyDescent="0.25">
      <c r="A543" s="150" t="s">
        <v>662</v>
      </c>
      <c r="B543" s="151" t="s">
        <v>998</v>
      </c>
      <c r="C543" s="150" t="s">
        <v>161</v>
      </c>
      <c r="D543" s="150" t="s">
        <v>999</v>
      </c>
      <c r="E543" s="270" t="s">
        <v>665</v>
      </c>
      <c r="F543" s="270"/>
      <c r="G543" s="152" t="s">
        <v>666</v>
      </c>
      <c r="H543" s="153">
        <v>0.1</v>
      </c>
      <c r="I543" s="154">
        <v>23.61</v>
      </c>
      <c r="J543" s="154">
        <v>2.36</v>
      </c>
    </row>
    <row r="544" spans="1:10" ht="25.5" x14ac:dyDescent="0.25">
      <c r="A544" s="150" t="s">
        <v>662</v>
      </c>
      <c r="B544" s="151" t="s">
        <v>996</v>
      </c>
      <c r="C544" s="150" t="s">
        <v>161</v>
      </c>
      <c r="D544" s="150" t="s">
        <v>997</v>
      </c>
      <c r="E544" s="270" t="s">
        <v>665</v>
      </c>
      <c r="F544" s="270"/>
      <c r="G544" s="152" t="s">
        <v>666</v>
      </c>
      <c r="H544" s="153">
        <v>0.1</v>
      </c>
      <c r="I544" s="154">
        <v>18.64</v>
      </c>
      <c r="J544" s="154">
        <v>1.86</v>
      </c>
    </row>
    <row r="545" spans="1:10" ht="25.5" x14ac:dyDescent="0.25">
      <c r="A545" s="189" t="s">
        <v>798</v>
      </c>
      <c r="B545" s="190" t="s">
        <v>1049</v>
      </c>
      <c r="C545" s="189" t="s">
        <v>810</v>
      </c>
      <c r="D545" s="189" t="s">
        <v>1050</v>
      </c>
      <c r="E545" s="267" t="s">
        <v>805</v>
      </c>
      <c r="F545" s="267"/>
      <c r="G545" s="191" t="s">
        <v>153</v>
      </c>
      <c r="H545" s="192">
        <v>1</v>
      </c>
      <c r="I545" s="193">
        <v>9.9</v>
      </c>
      <c r="J545" s="193">
        <v>9.9</v>
      </c>
    </row>
    <row r="546" spans="1:10" ht="14.45" customHeight="1" x14ac:dyDescent="0.25">
      <c r="A546" s="155"/>
      <c r="B546" s="155"/>
      <c r="C546" s="155"/>
      <c r="D546" s="155"/>
      <c r="E546" s="155" t="s">
        <v>669</v>
      </c>
      <c r="F546" s="156">
        <v>1.5649892231281042</v>
      </c>
      <c r="G546" s="155" t="s">
        <v>670</v>
      </c>
      <c r="H546" s="156">
        <v>1.78</v>
      </c>
      <c r="I546" s="155" t="s">
        <v>671</v>
      </c>
      <c r="J546" s="156">
        <v>3.34</v>
      </c>
    </row>
    <row r="547" spans="1:10" x14ac:dyDescent="0.25">
      <c r="A547" s="155"/>
      <c r="B547" s="155"/>
      <c r="C547" s="155"/>
      <c r="D547" s="155"/>
      <c r="E547" s="155" t="s">
        <v>672</v>
      </c>
      <c r="F547" s="156">
        <v>3.23</v>
      </c>
      <c r="G547" s="155"/>
      <c r="H547" s="268" t="s">
        <v>673</v>
      </c>
      <c r="I547" s="268"/>
      <c r="J547" s="156">
        <v>17.350000000000001</v>
      </c>
    </row>
    <row r="548" spans="1:10" ht="15" customHeight="1" x14ac:dyDescent="0.25">
      <c r="A548" s="271" t="s">
        <v>789</v>
      </c>
      <c r="B548" s="271"/>
      <c r="C548" s="271"/>
      <c r="D548" s="271"/>
      <c r="E548" s="271"/>
      <c r="F548" s="271"/>
      <c r="G548" s="271"/>
      <c r="H548" s="271"/>
      <c r="I548" s="271"/>
      <c r="J548" s="271"/>
    </row>
    <row r="549" spans="1:10" ht="15.75" thickBot="1" x14ac:dyDescent="0.3">
      <c r="A549" s="266" t="s">
        <v>1051</v>
      </c>
      <c r="B549" s="266"/>
      <c r="C549" s="266"/>
      <c r="D549" s="266"/>
      <c r="E549" s="266"/>
      <c r="F549" s="266"/>
      <c r="G549" s="266"/>
      <c r="H549" s="266"/>
      <c r="I549" s="266"/>
      <c r="J549" s="266"/>
    </row>
    <row r="550" spans="1:10" ht="15.75" thickTop="1" x14ac:dyDescent="0.25">
      <c r="A550" s="188"/>
      <c r="B550" s="188"/>
      <c r="C550" s="188"/>
      <c r="D550" s="188"/>
      <c r="E550" s="188"/>
      <c r="F550" s="188"/>
      <c r="G550" s="188"/>
      <c r="H550" s="188"/>
      <c r="I550" s="188"/>
      <c r="J550" s="188"/>
    </row>
    <row r="551" spans="1:10" ht="39.6" customHeight="1" x14ac:dyDescent="0.25">
      <c r="A551" s="141" t="s">
        <v>748</v>
      </c>
      <c r="B551" s="142" t="s">
        <v>144</v>
      </c>
      <c r="C551" s="141" t="s">
        <v>145</v>
      </c>
      <c r="D551" s="141" t="s">
        <v>146</v>
      </c>
      <c r="E551" s="272" t="s">
        <v>659</v>
      </c>
      <c r="F551" s="272"/>
      <c r="G551" s="143" t="s">
        <v>147</v>
      </c>
      <c r="H551" s="142" t="s">
        <v>101</v>
      </c>
      <c r="I551" s="142" t="s">
        <v>148</v>
      </c>
      <c r="J551" s="142" t="s">
        <v>4</v>
      </c>
    </row>
    <row r="552" spans="1:10" ht="38.25" x14ac:dyDescent="0.25">
      <c r="A552" s="144" t="s">
        <v>660</v>
      </c>
      <c r="B552" s="145" t="s">
        <v>360</v>
      </c>
      <c r="C552" s="144" t="s">
        <v>152</v>
      </c>
      <c r="D552" s="144" t="s">
        <v>361</v>
      </c>
      <c r="E552" s="269" t="s">
        <v>995</v>
      </c>
      <c r="F552" s="269"/>
      <c r="G552" s="146" t="s">
        <v>100</v>
      </c>
      <c r="H552" s="149">
        <v>1</v>
      </c>
      <c r="I552" s="147">
        <v>10.57</v>
      </c>
      <c r="J552" s="147">
        <v>10.57</v>
      </c>
    </row>
    <row r="553" spans="1:10" ht="25.5" x14ac:dyDescent="0.25">
      <c r="A553" s="150" t="s">
        <v>662</v>
      </c>
      <c r="B553" s="151" t="s">
        <v>996</v>
      </c>
      <c r="C553" s="150" t="s">
        <v>161</v>
      </c>
      <c r="D553" s="150" t="s">
        <v>997</v>
      </c>
      <c r="E553" s="270" t="s">
        <v>665</v>
      </c>
      <c r="F553" s="270"/>
      <c r="G553" s="152" t="s">
        <v>666</v>
      </c>
      <c r="H553" s="153">
        <v>6.7199999999999996E-2</v>
      </c>
      <c r="I553" s="154">
        <v>18.64</v>
      </c>
      <c r="J553" s="154">
        <v>1.25</v>
      </c>
    </row>
    <row r="554" spans="1:10" ht="25.5" x14ac:dyDescent="0.25">
      <c r="A554" s="150" t="s">
        <v>662</v>
      </c>
      <c r="B554" s="151" t="s">
        <v>998</v>
      </c>
      <c r="C554" s="150" t="s">
        <v>161</v>
      </c>
      <c r="D554" s="150" t="s">
        <v>999</v>
      </c>
      <c r="E554" s="270" t="s">
        <v>665</v>
      </c>
      <c r="F554" s="270"/>
      <c r="G554" s="152" t="s">
        <v>666</v>
      </c>
      <c r="H554" s="153">
        <v>6.7199999999999996E-2</v>
      </c>
      <c r="I554" s="154">
        <v>23.61</v>
      </c>
      <c r="J554" s="154">
        <v>1.58</v>
      </c>
    </row>
    <row r="555" spans="1:10" ht="38.25" x14ac:dyDescent="0.25">
      <c r="A555" s="189" t="s">
        <v>798</v>
      </c>
      <c r="B555" s="190" t="s">
        <v>1052</v>
      </c>
      <c r="C555" s="189" t="s">
        <v>161</v>
      </c>
      <c r="D555" s="189" t="s">
        <v>1053</v>
      </c>
      <c r="E555" s="267" t="s">
        <v>805</v>
      </c>
      <c r="F555" s="267"/>
      <c r="G555" s="191" t="s">
        <v>100</v>
      </c>
      <c r="H555" s="192">
        <v>1.1000000000000001</v>
      </c>
      <c r="I555" s="193">
        <v>7.04</v>
      </c>
      <c r="J555" s="193">
        <v>7.74</v>
      </c>
    </row>
    <row r="556" spans="1:10" ht="14.45" customHeight="1" x14ac:dyDescent="0.25">
      <c r="A556" s="155"/>
      <c r="B556" s="155"/>
      <c r="C556" s="155"/>
      <c r="D556" s="155"/>
      <c r="E556" s="155" t="s">
        <v>669</v>
      </c>
      <c r="F556" s="156">
        <v>1.0542592071970762</v>
      </c>
      <c r="G556" s="155" t="s">
        <v>670</v>
      </c>
      <c r="H556" s="156">
        <v>1.2</v>
      </c>
      <c r="I556" s="155" t="s">
        <v>671</v>
      </c>
      <c r="J556" s="156">
        <v>2.25</v>
      </c>
    </row>
    <row r="557" spans="1:10" x14ac:dyDescent="0.25">
      <c r="A557" s="155"/>
      <c r="B557" s="155"/>
      <c r="C557" s="155"/>
      <c r="D557" s="155"/>
      <c r="E557" s="155" t="s">
        <v>672</v>
      </c>
      <c r="F557" s="156">
        <v>2.41</v>
      </c>
      <c r="G557" s="155"/>
      <c r="H557" s="268" t="s">
        <v>673</v>
      </c>
      <c r="I557" s="268"/>
      <c r="J557" s="156">
        <v>12.98</v>
      </c>
    </row>
    <row r="558" spans="1:10" ht="15" customHeight="1" x14ac:dyDescent="0.25">
      <c r="A558" s="271" t="s">
        <v>789</v>
      </c>
      <c r="B558" s="271"/>
      <c r="C558" s="271"/>
      <c r="D558" s="271"/>
      <c r="E558" s="271"/>
      <c r="F558" s="271"/>
      <c r="G558" s="271"/>
      <c r="H558" s="271"/>
      <c r="I558" s="271"/>
      <c r="J558" s="271"/>
    </row>
    <row r="559" spans="1:10" ht="15.75" thickBot="1" x14ac:dyDescent="0.3">
      <c r="A559" s="266" t="s">
        <v>1054</v>
      </c>
      <c r="B559" s="266"/>
      <c r="C559" s="266"/>
      <c r="D559" s="266"/>
      <c r="E559" s="266"/>
      <c r="F559" s="266"/>
      <c r="G559" s="266"/>
      <c r="H559" s="266"/>
      <c r="I559" s="266"/>
      <c r="J559" s="266"/>
    </row>
    <row r="560" spans="1:10" ht="15.75" thickTop="1" x14ac:dyDescent="0.25">
      <c r="A560" s="188"/>
      <c r="B560" s="188"/>
      <c r="C560" s="188"/>
      <c r="D560" s="188"/>
      <c r="E560" s="188"/>
      <c r="F560" s="188"/>
      <c r="G560" s="188"/>
      <c r="H560" s="188"/>
      <c r="I560" s="188"/>
      <c r="J560" s="188"/>
    </row>
    <row r="561" spans="1:10" ht="39.6" customHeight="1" x14ac:dyDescent="0.25">
      <c r="A561" s="141" t="s">
        <v>749</v>
      </c>
      <c r="B561" s="142" t="s">
        <v>144</v>
      </c>
      <c r="C561" s="141" t="s">
        <v>145</v>
      </c>
      <c r="D561" s="141" t="s">
        <v>146</v>
      </c>
      <c r="E561" s="272" t="s">
        <v>659</v>
      </c>
      <c r="F561" s="272"/>
      <c r="G561" s="143" t="s">
        <v>147</v>
      </c>
      <c r="H561" s="142" t="s">
        <v>101</v>
      </c>
      <c r="I561" s="142" t="s">
        <v>148</v>
      </c>
      <c r="J561" s="142" t="s">
        <v>4</v>
      </c>
    </row>
    <row r="562" spans="1:10" ht="26.45" customHeight="1" x14ac:dyDescent="0.25">
      <c r="A562" s="144" t="s">
        <v>660</v>
      </c>
      <c r="B562" s="145" t="s">
        <v>364</v>
      </c>
      <c r="C562" s="144" t="s">
        <v>152</v>
      </c>
      <c r="D562" s="144" t="s">
        <v>365</v>
      </c>
      <c r="E562" s="269" t="s">
        <v>995</v>
      </c>
      <c r="F562" s="269"/>
      <c r="G562" s="146" t="s">
        <v>100</v>
      </c>
      <c r="H562" s="149">
        <v>1</v>
      </c>
      <c r="I562" s="147">
        <v>43.06</v>
      </c>
      <c r="J562" s="147">
        <v>43.06</v>
      </c>
    </row>
    <row r="563" spans="1:10" ht="26.45" customHeight="1" x14ac:dyDescent="0.25">
      <c r="A563" s="150" t="s">
        <v>662</v>
      </c>
      <c r="B563" s="151" t="s">
        <v>1055</v>
      </c>
      <c r="C563" s="150" t="s">
        <v>161</v>
      </c>
      <c r="D563" s="150" t="s">
        <v>1056</v>
      </c>
      <c r="E563" s="270" t="s">
        <v>1042</v>
      </c>
      <c r="F563" s="270"/>
      <c r="G563" s="152" t="s">
        <v>100</v>
      </c>
      <c r="H563" s="153">
        <v>1</v>
      </c>
      <c r="I563" s="154">
        <v>22.2</v>
      </c>
      <c r="J563" s="154">
        <v>22.2</v>
      </c>
    </row>
    <row r="564" spans="1:10" ht="25.5" x14ac:dyDescent="0.25">
      <c r="A564" s="150" t="s">
        <v>662</v>
      </c>
      <c r="B564" s="151" t="s">
        <v>1057</v>
      </c>
      <c r="C564" s="150" t="s">
        <v>161</v>
      </c>
      <c r="D564" s="150" t="s">
        <v>1058</v>
      </c>
      <c r="E564" s="270" t="s">
        <v>1042</v>
      </c>
      <c r="F564" s="270"/>
      <c r="G564" s="152" t="s">
        <v>100</v>
      </c>
      <c r="H564" s="153">
        <v>1</v>
      </c>
      <c r="I564" s="154">
        <v>5.22</v>
      </c>
      <c r="J564" s="154">
        <v>5.22</v>
      </c>
    </row>
    <row r="565" spans="1:10" ht="25.5" x14ac:dyDescent="0.25">
      <c r="A565" s="150" t="s">
        <v>662</v>
      </c>
      <c r="B565" s="151" t="s">
        <v>998</v>
      </c>
      <c r="C565" s="150" t="s">
        <v>161</v>
      </c>
      <c r="D565" s="150" t="s">
        <v>999</v>
      </c>
      <c r="E565" s="270" t="s">
        <v>665</v>
      </c>
      <c r="F565" s="270"/>
      <c r="G565" s="152" t="s">
        <v>666</v>
      </c>
      <c r="H565" s="153">
        <v>0.221</v>
      </c>
      <c r="I565" s="154">
        <v>23.61</v>
      </c>
      <c r="J565" s="154">
        <v>5.21</v>
      </c>
    </row>
    <row r="566" spans="1:10" ht="25.5" x14ac:dyDescent="0.25">
      <c r="A566" s="150" t="s">
        <v>662</v>
      </c>
      <c r="B566" s="151" t="s">
        <v>996</v>
      </c>
      <c r="C566" s="150" t="s">
        <v>161</v>
      </c>
      <c r="D566" s="150" t="s">
        <v>997</v>
      </c>
      <c r="E566" s="270" t="s">
        <v>665</v>
      </c>
      <c r="F566" s="270"/>
      <c r="G566" s="152" t="s">
        <v>666</v>
      </c>
      <c r="H566" s="153">
        <v>0.221</v>
      </c>
      <c r="I566" s="154">
        <v>18.64</v>
      </c>
      <c r="J566" s="154">
        <v>4.1100000000000003</v>
      </c>
    </row>
    <row r="567" spans="1:10" x14ac:dyDescent="0.25">
      <c r="A567" s="189" t="s">
        <v>798</v>
      </c>
      <c r="B567" s="190" t="s">
        <v>1043</v>
      </c>
      <c r="C567" s="189" t="s">
        <v>161</v>
      </c>
      <c r="D567" s="189" t="s">
        <v>1044</v>
      </c>
      <c r="E567" s="267" t="s">
        <v>805</v>
      </c>
      <c r="F567" s="267"/>
      <c r="G567" s="191" t="s">
        <v>100</v>
      </c>
      <c r="H567" s="192">
        <v>1.0169999999999999</v>
      </c>
      <c r="I567" s="193">
        <v>6.22</v>
      </c>
      <c r="J567" s="193">
        <v>6.32</v>
      </c>
    </row>
    <row r="568" spans="1:10" ht="14.45" customHeight="1" x14ac:dyDescent="0.25">
      <c r="A568" s="155"/>
      <c r="B568" s="155"/>
      <c r="C568" s="155"/>
      <c r="D568" s="155"/>
      <c r="E568" s="155" t="s">
        <v>669</v>
      </c>
      <c r="F568" s="156">
        <v>13.082185362196608</v>
      </c>
      <c r="G568" s="155" t="s">
        <v>670</v>
      </c>
      <c r="H568" s="156">
        <v>14.84</v>
      </c>
      <c r="I568" s="155" t="s">
        <v>671</v>
      </c>
      <c r="J568" s="156">
        <v>27.92</v>
      </c>
    </row>
    <row r="569" spans="1:10" x14ac:dyDescent="0.25">
      <c r="A569" s="155"/>
      <c r="B569" s="155"/>
      <c r="C569" s="155"/>
      <c r="D569" s="155"/>
      <c r="E569" s="155" t="s">
        <v>672</v>
      </c>
      <c r="F569" s="156">
        <v>9.85</v>
      </c>
      <c r="G569" s="155"/>
      <c r="H569" s="268" t="s">
        <v>673</v>
      </c>
      <c r="I569" s="268"/>
      <c r="J569" s="156">
        <v>52.91</v>
      </c>
    </row>
    <row r="570" spans="1:10" ht="15" customHeight="1" x14ac:dyDescent="0.25">
      <c r="A570" s="271" t="s">
        <v>789</v>
      </c>
      <c r="B570" s="271"/>
      <c r="C570" s="271"/>
      <c r="D570" s="271"/>
      <c r="E570" s="271"/>
      <c r="F570" s="271"/>
      <c r="G570" s="271"/>
      <c r="H570" s="271"/>
      <c r="I570" s="271"/>
      <c r="J570" s="271"/>
    </row>
    <row r="571" spans="1:10" ht="15.75" thickBot="1" x14ac:dyDescent="0.3">
      <c r="A571" s="266" t="s">
        <v>1059</v>
      </c>
      <c r="B571" s="266"/>
      <c r="C571" s="266"/>
      <c r="D571" s="266"/>
      <c r="E571" s="266"/>
      <c r="F571" s="266"/>
      <c r="G571" s="266"/>
      <c r="H571" s="266"/>
      <c r="I571" s="266"/>
      <c r="J571" s="266"/>
    </row>
    <row r="572" spans="1:10" ht="15.75" thickTop="1" x14ac:dyDescent="0.25">
      <c r="A572" s="188"/>
      <c r="B572" s="188"/>
      <c r="C572" s="188"/>
      <c r="D572" s="188"/>
      <c r="E572" s="188"/>
      <c r="F572" s="188"/>
      <c r="G572" s="188"/>
      <c r="H572" s="188"/>
      <c r="I572" s="188"/>
      <c r="J572" s="188"/>
    </row>
    <row r="573" spans="1:10" ht="39.6" customHeight="1" x14ac:dyDescent="0.25">
      <c r="A573" s="141" t="s">
        <v>750</v>
      </c>
      <c r="B573" s="142" t="s">
        <v>144</v>
      </c>
      <c r="C573" s="141" t="s">
        <v>145</v>
      </c>
      <c r="D573" s="141" t="s">
        <v>146</v>
      </c>
      <c r="E573" s="272" t="s">
        <v>659</v>
      </c>
      <c r="F573" s="272"/>
      <c r="G573" s="143" t="s">
        <v>147</v>
      </c>
      <c r="H573" s="142" t="s">
        <v>101</v>
      </c>
      <c r="I573" s="142" t="s">
        <v>148</v>
      </c>
      <c r="J573" s="142" t="s">
        <v>4</v>
      </c>
    </row>
    <row r="574" spans="1:10" ht="26.45" customHeight="1" x14ac:dyDescent="0.25">
      <c r="A574" s="144" t="s">
        <v>660</v>
      </c>
      <c r="B574" s="145" t="s">
        <v>366</v>
      </c>
      <c r="C574" s="144" t="s">
        <v>152</v>
      </c>
      <c r="D574" s="144" t="s">
        <v>367</v>
      </c>
      <c r="E574" s="269" t="s">
        <v>995</v>
      </c>
      <c r="F574" s="269"/>
      <c r="G574" s="146" t="s">
        <v>100</v>
      </c>
      <c r="H574" s="149">
        <v>1</v>
      </c>
      <c r="I574" s="147">
        <v>32.86</v>
      </c>
      <c r="J574" s="147">
        <v>32.86</v>
      </c>
    </row>
    <row r="575" spans="1:10" ht="26.45" customHeight="1" x14ac:dyDescent="0.25">
      <c r="A575" s="150" t="s">
        <v>662</v>
      </c>
      <c r="B575" s="151" t="s">
        <v>395</v>
      </c>
      <c r="C575" s="150" t="s">
        <v>161</v>
      </c>
      <c r="D575" s="150" t="s">
        <v>396</v>
      </c>
      <c r="E575" s="270" t="s">
        <v>1042</v>
      </c>
      <c r="F575" s="270"/>
      <c r="G575" s="152" t="s">
        <v>100</v>
      </c>
      <c r="H575" s="153">
        <v>1</v>
      </c>
      <c r="I575" s="154">
        <v>5.72</v>
      </c>
      <c r="J575" s="154">
        <v>5.72</v>
      </c>
    </row>
    <row r="576" spans="1:10" ht="25.5" x14ac:dyDescent="0.25">
      <c r="A576" s="150" t="s">
        <v>662</v>
      </c>
      <c r="B576" s="151" t="s">
        <v>397</v>
      </c>
      <c r="C576" s="150" t="s">
        <v>161</v>
      </c>
      <c r="D576" s="150" t="s">
        <v>398</v>
      </c>
      <c r="E576" s="270" t="s">
        <v>1042</v>
      </c>
      <c r="F576" s="270"/>
      <c r="G576" s="152" t="s">
        <v>100</v>
      </c>
      <c r="H576" s="153">
        <v>1</v>
      </c>
      <c r="I576" s="154">
        <v>11.5</v>
      </c>
      <c r="J576" s="154">
        <v>11.5</v>
      </c>
    </row>
    <row r="577" spans="1:10" ht="25.5" x14ac:dyDescent="0.25">
      <c r="A577" s="150" t="s">
        <v>662</v>
      </c>
      <c r="B577" s="151" t="s">
        <v>998</v>
      </c>
      <c r="C577" s="150" t="s">
        <v>161</v>
      </c>
      <c r="D577" s="150" t="s">
        <v>999</v>
      </c>
      <c r="E577" s="270" t="s">
        <v>665</v>
      </c>
      <c r="F577" s="270"/>
      <c r="G577" s="152" t="s">
        <v>666</v>
      </c>
      <c r="H577" s="153">
        <v>0.221</v>
      </c>
      <c r="I577" s="154">
        <v>23.61</v>
      </c>
      <c r="J577" s="154">
        <v>5.21</v>
      </c>
    </row>
    <row r="578" spans="1:10" ht="25.5" x14ac:dyDescent="0.25">
      <c r="A578" s="150" t="s">
        <v>662</v>
      </c>
      <c r="B578" s="151" t="s">
        <v>996</v>
      </c>
      <c r="C578" s="150" t="s">
        <v>161</v>
      </c>
      <c r="D578" s="150" t="s">
        <v>997</v>
      </c>
      <c r="E578" s="270" t="s">
        <v>665</v>
      </c>
      <c r="F578" s="270"/>
      <c r="G578" s="152" t="s">
        <v>666</v>
      </c>
      <c r="H578" s="153">
        <v>0.221</v>
      </c>
      <c r="I578" s="154">
        <v>18.64</v>
      </c>
      <c r="J578" s="154">
        <v>4.1100000000000003</v>
      </c>
    </row>
    <row r="579" spans="1:10" x14ac:dyDescent="0.25">
      <c r="A579" s="189" t="s">
        <v>798</v>
      </c>
      <c r="B579" s="190" t="s">
        <v>1043</v>
      </c>
      <c r="C579" s="189" t="s">
        <v>161</v>
      </c>
      <c r="D579" s="189" t="s">
        <v>1044</v>
      </c>
      <c r="E579" s="267" t="s">
        <v>805</v>
      </c>
      <c r="F579" s="267"/>
      <c r="G579" s="191" t="s">
        <v>100</v>
      </c>
      <c r="H579" s="192">
        <v>1.0169999999999999</v>
      </c>
      <c r="I579" s="193">
        <v>6.22</v>
      </c>
      <c r="J579" s="193">
        <v>6.32</v>
      </c>
    </row>
    <row r="580" spans="1:10" ht="14.45" customHeight="1" x14ac:dyDescent="0.25">
      <c r="A580" s="155"/>
      <c r="B580" s="155"/>
      <c r="C580" s="155"/>
      <c r="D580" s="155"/>
      <c r="E580" s="155" t="s">
        <v>669</v>
      </c>
      <c r="F580" s="156">
        <v>9.5586168119201567</v>
      </c>
      <c r="G580" s="155" t="s">
        <v>670</v>
      </c>
      <c r="H580" s="156">
        <v>10.84</v>
      </c>
      <c r="I580" s="155" t="s">
        <v>671</v>
      </c>
      <c r="J580" s="156">
        <v>20.399999999999999</v>
      </c>
    </row>
    <row r="581" spans="1:10" x14ac:dyDescent="0.25">
      <c r="A581" s="155"/>
      <c r="B581" s="155"/>
      <c r="C581" s="155"/>
      <c r="D581" s="155"/>
      <c r="E581" s="155" t="s">
        <v>672</v>
      </c>
      <c r="F581" s="156">
        <v>7.51</v>
      </c>
      <c r="G581" s="155"/>
      <c r="H581" s="268" t="s">
        <v>673</v>
      </c>
      <c r="I581" s="268"/>
      <c r="J581" s="156">
        <v>40.369999999999997</v>
      </c>
    </row>
    <row r="582" spans="1:10" ht="15" customHeight="1" x14ac:dyDescent="0.25">
      <c r="A582" s="271" t="s">
        <v>789</v>
      </c>
      <c r="B582" s="271"/>
      <c r="C582" s="271"/>
      <c r="D582" s="271"/>
      <c r="E582" s="271"/>
      <c r="F582" s="271"/>
      <c r="G582" s="271"/>
      <c r="H582" s="271"/>
      <c r="I582" s="271"/>
      <c r="J582" s="271"/>
    </row>
    <row r="583" spans="1:10" ht="15.75" thickBot="1" x14ac:dyDescent="0.3">
      <c r="A583" s="266" t="s">
        <v>1059</v>
      </c>
      <c r="B583" s="266"/>
      <c r="C583" s="266"/>
      <c r="D583" s="266"/>
      <c r="E583" s="266"/>
      <c r="F583" s="266"/>
      <c r="G583" s="266"/>
      <c r="H583" s="266"/>
      <c r="I583" s="266"/>
      <c r="J583" s="266"/>
    </row>
    <row r="584" spans="1:10" ht="15.75" thickTop="1" x14ac:dyDescent="0.25">
      <c r="A584" s="188"/>
      <c r="B584" s="188"/>
      <c r="C584" s="188"/>
      <c r="D584" s="188"/>
      <c r="E584" s="188"/>
      <c r="F584" s="188"/>
      <c r="G584" s="188"/>
      <c r="H584" s="188"/>
      <c r="I584" s="188"/>
      <c r="J584" s="188"/>
    </row>
    <row r="585" spans="1:10" ht="66" customHeight="1" x14ac:dyDescent="0.25">
      <c r="A585" s="141" t="s">
        <v>751</v>
      </c>
      <c r="B585" s="142" t="s">
        <v>144</v>
      </c>
      <c r="C585" s="141" t="s">
        <v>145</v>
      </c>
      <c r="D585" s="141" t="s">
        <v>146</v>
      </c>
      <c r="E585" s="272" t="s">
        <v>659</v>
      </c>
      <c r="F585" s="272"/>
      <c r="G585" s="143" t="s">
        <v>147</v>
      </c>
      <c r="H585" s="142" t="s">
        <v>101</v>
      </c>
      <c r="I585" s="142" t="s">
        <v>148</v>
      </c>
      <c r="J585" s="142" t="s">
        <v>4</v>
      </c>
    </row>
    <row r="586" spans="1:10" ht="26.45" customHeight="1" x14ac:dyDescent="0.25">
      <c r="A586" s="144" t="s">
        <v>660</v>
      </c>
      <c r="B586" s="145" t="s">
        <v>370</v>
      </c>
      <c r="C586" s="144" t="s">
        <v>152</v>
      </c>
      <c r="D586" s="144" t="s">
        <v>371</v>
      </c>
      <c r="E586" s="269" t="s">
        <v>995</v>
      </c>
      <c r="F586" s="269"/>
      <c r="G586" s="146" t="s">
        <v>157</v>
      </c>
      <c r="H586" s="149">
        <v>1</v>
      </c>
      <c r="I586" s="147">
        <v>1298.92</v>
      </c>
      <c r="J586" s="147">
        <v>1298.92</v>
      </c>
    </row>
    <row r="587" spans="1:10" ht="26.45" customHeight="1" x14ac:dyDescent="0.25">
      <c r="A587" s="150" t="s">
        <v>662</v>
      </c>
      <c r="B587" s="151" t="s">
        <v>1060</v>
      </c>
      <c r="C587" s="150" t="s">
        <v>161</v>
      </c>
      <c r="D587" s="150" t="s">
        <v>1061</v>
      </c>
      <c r="E587" s="270" t="s">
        <v>995</v>
      </c>
      <c r="F587" s="270"/>
      <c r="G587" s="152" t="s">
        <v>157</v>
      </c>
      <c r="H587" s="153">
        <v>2</v>
      </c>
      <c r="I587" s="154">
        <v>11.52</v>
      </c>
      <c r="J587" s="154">
        <v>23.04</v>
      </c>
    </row>
    <row r="588" spans="1:10" ht="26.45" customHeight="1" x14ac:dyDescent="0.25">
      <c r="A588" s="150" t="s">
        <v>662</v>
      </c>
      <c r="B588" s="151" t="s">
        <v>1062</v>
      </c>
      <c r="C588" s="150" t="s">
        <v>161</v>
      </c>
      <c r="D588" s="150" t="s">
        <v>1063</v>
      </c>
      <c r="E588" s="270" t="s">
        <v>995</v>
      </c>
      <c r="F588" s="270"/>
      <c r="G588" s="152" t="s">
        <v>157</v>
      </c>
      <c r="H588" s="153">
        <v>1</v>
      </c>
      <c r="I588" s="154">
        <v>68.77</v>
      </c>
      <c r="J588" s="154">
        <v>68.77</v>
      </c>
    </row>
    <row r="589" spans="1:10" ht="39.6" customHeight="1" x14ac:dyDescent="0.25">
      <c r="A589" s="150" t="s">
        <v>662</v>
      </c>
      <c r="B589" s="151" t="s">
        <v>1064</v>
      </c>
      <c r="C589" s="150" t="s">
        <v>161</v>
      </c>
      <c r="D589" s="150" t="s">
        <v>1065</v>
      </c>
      <c r="E589" s="270" t="s">
        <v>995</v>
      </c>
      <c r="F589" s="270"/>
      <c r="G589" s="152" t="s">
        <v>157</v>
      </c>
      <c r="H589" s="153">
        <v>2</v>
      </c>
      <c r="I589" s="154">
        <v>81.97</v>
      </c>
      <c r="J589" s="154">
        <v>163.94</v>
      </c>
    </row>
    <row r="590" spans="1:10" ht="26.45" customHeight="1" x14ac:dyDescent="0.25">
      <c r="A590" s="150" t="s">
        <v>662</v>
      </c>
      <c r="B590" s="151" t="s">
        <v>1066</v>
      </c>
      <c r="C590" s="150" t="s">
        <v>161</v>
      </c>
      <c r="D590" s="150" t="s">
        <v>1067</v>
      </c>
      <c r="E590" s="270" t="s">
        <v>995</v>
      </c>
      <c r="F590" s="270"/>
      <c r="G590" s="152" t="s">
        <v>157</v>
      </c>
      <c r="H590" s="153">
        <v>1</v>
      </c>
      <c r="I590" s="154">
        <v>491.28</v>
      </c>
      <c r="J590" s="154">
        <v>491.28</v>
      </c>
    </row>
    <row r="591" spans="1:10" ht="39.6" customHeight="1" x14ac:dyDescent="0.25">
      <c r="A591" s="150" t="s">
        <v>662</v>
      </c>
      <c r="B591" s="151" t="s">
        <v>1068</v>
      </c>
      <c r="C591" s="150" t="s">
        <v>152</v>
      </c>
      <c r="D591" s="150" t="s">
        <v>1069</v>
      </c>
      <c r="E591" s="270" t="s">
        <v>995</v>
      </c>
      <c r="F591" s="270"/>
      <c r="G591" s="152" t="s">
        <v>157</v>
      </c>
      <c r="H591" s="153">
        <v>1</v>
      </c>
      <c r="I591" s="154">
        <v>101.4</v>
      </c>
      <c r="J591" s="154">
        <v>101.4</v>
      </c>
    </row>
    <row r="592" spans="1:10" ht="26.45" customHeight="1" x14ac:dyDescent="0.25">
      <c r="A592" s="150" t="s">
        <v>662</v>
      </c>
      <c r="B592" s="151" t="s">
        <v>1070</v>
      </c>
      <c r="C592" s="150" t="s">
        <v>152</v>
      </c>
      <c r="D592" s="150" t="s">
        <v>1071</v>
      </c>
      <c r="E592" s="270" t="s">
        <v>995</v>
      </c>
      <c r="F592" s="270"/>
      <c r="G592" s="152" t="s">
        <v>157</v>
      </c>
      <c r="H592" s="153">
        <v>4</v>
      </c>
      <c r="I592" s="154">
        <v>107.81</v>
      </c>
      <c r="J592" s="154">
        <v>431.24</v>
      </c>
    </row>
    <row r="593" spans="1:10" ht="25.5" x14ac:dyDescent="0.25">
      <c r="A593" s="150" t="s">
        <v>662</v>
      </c>
      <c r="B593" s="151" t="s">
        <v>1072</v>
      </c>
      <c r="C593" s="150" t="s">
        <v>152</v>
      </c>
      <c r="D593" s="150" t="s">
        <v>1073</v>
      </c>
      <c r="E593" s="270" t="s">
        <v>995</v>
      </c>
      <c r="F593" s="270"/>
      <c r="G593" s="152" t="s">
        <v>157</v>
      </c>
      <c r="H593" s="153">
        <v>7</v>
      </c>
      <c r="I593" s="154">
        <v>2.75</v>
      </c>
      <c r="J593" s="154">
        <v>19.25</v>
      </c>
    </row>
    <row r="594" spans="1:10" ht="14.45" customHeight="1" x14ac:dyDescent="0.25">
      <c r="A594" s="155"/>
      <c r="B594" s="155"/>
      <c r="C594" s="155"/>
      <c r="D594" s="155"/>
      <c r="E594" s="155" t="s">
        <v>669</v>
      </c>
      <c r="F594" s="156">
        <v>63.747540100000002</v>
      </c>
      <c r="G594" s="155" t="s">
        <v>670</v>
      </c>
      <c r="H594" s="156">
        <v>72.3</v>
      </c>
      <c r="I594" s="155" t="s">
        <v>671</v>
      </c>
      <c r="J594" s="156">
        <v>136.05000000000001</v>
      </c>
    </row>
    <row r="595" spans="1:10" x14ac:dyDescent="0.25">
      <c r="A595" s="155"/>
      <c r="B595" s="155"/>
      <c r="C595" s="155"/>
      <c r="D595" s="155"/>
      <c r="E595" s="155" t="s">
        <v>672</v>
      </c>
      <c r="F595" s="156">
        <v>297.19</v>
      </c>
      <c r="G595" s="155"/>
      <c r="H595" s="268" t="s">
        <v>673</v>
      </c>
      <c r="I595" s="268"/>
      <c r="J595" s="156">
        <v>1596.11</v>
      </c>
    </row>
    <row r="596" spans="1:10" ht="15" customHeight="1" x14ac:dyDescent="0.25">
      <c r="A596" s="271" t="s">
        <v>789</v>
      </c>
      <c r="B596" s="271"/>
      <c r="C596" s="271"/>
      <c r="D596" s="271"/>
      <c r="E596" s="271"/>
      <c r="F596" s="271"/>
      <c r="G596" s="271"/>
      <c r="H596" s="271"/>
      <c r="I596" s="271"/>
      <c r="J596" s="271"/>
    </row>
    <row r="597" spans="1:10" ht="15.75" thickBot="1" x14ac:dyDescent="0.3">
      <c r="A597" s="266" t="s">
        <v>1074</v>
      </c>
      <c r="B597" s="266"/>
      <c r="C597" s="266"/>
      <c r="D597" s="266"/>
      <c r="E597" s="266"/>
      <c r="F597" s="266"/>
      <c r="G597" s="266"/>
      <c r="H597" s="266"/>
      <c r="I597" s="266"/>
      <c r="J597" s="266"/>
    </row>
    <row r="598" spans="1:10" ht="15.75" thickTop="1" x14ac:dyDescent="0.25">
      <c r="A598" s="188"/>
      <c r="B598" s="188"/>
      <c r="C598" s="188"/>
      <c r="D598" s="188"/>
      <c r="E598" s="188"/>
      <c r="F598" s="188"/>
      <c r="G598" s="188"/>
      <c r="H598" s="188"/>
      <c r="I598" s="188"/>
      <c r="J598" s="188"/>
    </row>
    <row r="599" spans="1:10" ht="39.6" customHeight="1" x14ac:dyDescent="0.25">
      <c r="A599" s="141" t="s">
        <v>1532</v>
      </c>
      <c r="B599" s="142" t="s">
        <v>144</v>
      </c>
      <c r="C599" s="141" t="s">
        <v>145</v>
      </c>
      <c r="D599" s="141" t="s">
        <v>146</v>
      </c>
      <c r="E599" s="272" t="s">
        <v>659</v>
      </c>
      <c r="F599" s="272"/>
      <c r="G599" s="143" t="s">
        <v>147</v>
      </c>
      <c r="H599" s="142" t="s">
        <v>101</v>
      </c>
      <c r="I599" s="142" t="s">
        <v>148</v>
      </c>
      <c r="J599" s="142" t="s">
        <v>4</v>
      </c>
    </row>
    <row r="600" spans="1:10" ht="38.25" x14ac:dyDescent="0.25">
      <c r="A600" s="144" t="s">
        <v>660</v>
      </c>
      <c r="B600" s="145" t="s">
        <v>378</v>
      </c>
      <c r="C600" s="144" t="s">
        <v>152</v>
      </c>
      <c r="D600" s="144" t="s">
        <v>379</v>
      </c>
      <c r="E600" s="269" t="s">
        <v>995</v>
      </c>
      <c r="F600" s="269"/>
      <c r="G600" s="146" t="s">
        <v>157</v>
      </c>
      <c r="H600" s="149">
        <v>1</v>
      </c>
      <c r="I600" s="147">
        <v>10.48</v>
      </c>
      <c r="J600" s="147">
        <v>10.48</v>
      </c>
    </row>
    <row r="601" spans="1:10" ht="25.5" x14ac:dyDescent="0.25">
      <c r="A601" s="150" t="s">
        <v>662</v>
      </c>
      <c r="B601" s="151" t="s">
        <v>998</v>
      </c>
      <c r="C601" s="150" t="s">
        <v>161</v>
      </c>
      <c r="D601" s="150" t="s">
        <v>999</v>
      </c>
      <c r="E601" s="270" t="s">
        <v>665</v>
      </c>
      <c r="F601" s="270"/>
      <c r="G601" s="152" t="s">
        <v>666</v>
      </c>
      <c r="H601" s="153">
        <v>0.03</v>
      </c>
      <c r="I601" s="154">
        <v>23.61</v>
      </c>
      <c r="J601" s="154">
        <v>0.7</v>
      </c>
    </row>
    <row r="602" spans="1:10" ht="25.5" x14ac:dyDescent="0.25">
      <c r="A602" s="150" t="s">
        <v>662</v>
      </c>
      <c r="B602" s="151" t="s">
        <v>996</v>
      </c>
      <c r="C602" s="150" t="s">
        <v>161</v>
      </c>
      <c r="D602" s="150" t="s">
        <v>997</v>
      </c>
      <c r="E602" s="270" t="s">
        <v>665</v>
      </c>
      <c r="F602" s="270"/>
      <c r="G602" s="152" t="s">
        <v>666</v>
      </c>
      <c r="H602" s="153">
        <v>0.03</v>
      </c>
      <c r="I602" s="154">
        <v>18.64</v>
      </c>
      <c r="J602" s="154">
        <v>0.55000000000000004</v>
      </c>
    </row>
    <row r="603" spans="1:10" x14ac:dyDescent="0.25">
      <c r="A603" s="189" t="s">
        <v>798</v>
      </c>
      <c r="B603" s="190" t="s">
        <v>1075</v>
      </c>
      <c r="C603" s="189" t="s">
        <v>161</v>
      </c>
      <c r="D603" s="189" t="s">
        <v>1076</v>
      </c>
      <c r="E603" s="267" t="s">
        <v>805</v>
      </c>
      <c r="F603" s="267"/>
      <c r="G603" s="191" t="s">
        <v>157</v>
      </c>
      <c r="H603" s="192">
        <v>1</v>
      </c>
      <c r="I603" s="193">
        <v>1.87</v>
      </c>
      <c r="J603" s="193">
        <v>1.87</v>
      </c>
    </row>
    <row r="604" spans="1:10" x14ac:dyDescent="0.25">
      <c r="A604" s="189" t="s">
        <v>798</v>
      </c>
      <c r="B604" s="190" t="s">
        <v>1077</v>
      </c>
      <c r="C604" s="189" t="s">
        <v>161</v>
      </c>
      <c r="D604" s="189" t="s">
        <v>1078</v>
      </c>
      <c r="E604" s="267" t="s">
        <v>805</v>
      </c>
      <c r="F604" s="267"/>
      <c r="G604" s="191" t="s">
        <v>157</v>
      </c>
      <c r="H604" s="192">
        <v>1</v>
      </c>
      <c r="I604" s="193">
        <v>7.36</v>
      </c>
      <c r="J604" s="193">
        <v>7.36</v>
      </c>
    </row>
    <row r="605" spans="1:10" ht="14.45" customHeight="1" x14ac:dyDescent="0.25">
      <c r="A605" s="155"/>
      <c r="B605" s="155"/>
      <c r="C605" s="155"/>
      <c r="D605" s="155"/>
      <c r="E605" s="155" t="s">
        <v>669</v>
      </c>
      <c r="F605" s="156">
        <v>0.46387405116671354</v>
      </c>
      <c r="G605" s="155" t="s">
        <v>670</v>
      </c>
      <c r="H605" s="156">
        <v>0.53</v>
      </c>
      <c r="I605" s="155" t="s">
        <v>671</v>
      </c>
      <c r="J605" s="156">
        <v>0.99</v>
      </c>
    </row>
    <row r="606" spans="1:10" x14ac:dyDescent="0.25">
      <c r="A606" s="155"/>
      <c r="B606" s="155"/>
      <c r="C606" s="155"/>
      <c r="D606" s="155"/>
      <c r="E606" s="155" t="s">
        <v>672</v>
      </c>
      <c r="F606" s="156">
        <v>2.39</v>
      </c>
      <c r="G606" s="155"/>
      <c r="H606" s="268" t="s">
        <v>673</v>
      </c>
      <c r="I606" s="268"/>
      <c r="J606" s="156">
        <v>12.87</v>
      </c>
    </row>
    <row r="607" spans="1:10" ht="15" customHeight="1" x14ac:dyDescent="0.25">
      <c r="A607" s="271" t="s">
        <v>789</v>
      </c>
      <c r="B607" s="271"/>
      <c r="C607" s="271"/>
      <c r="D607" s="271"/>
      <c r="E607" s="271"/>
      <c r="F607" s="271"/>
      <c r="G607" s="271"/>
      <c r="H607" s="271"/>
      <c r="I607" s="271"/>
      <c r="J607" s="271"/>
    </row>
    <row r="608" spans="1:10" ht="15.75" thickBot="1" x14ac:dyDescent="0.3">
      <c r="A608" s="266" t="s">
        <v>1079</v>
      </c>
      <c r="B608" s="266"/>
      <c r="C608" s="266"/>
      <c r="D608" s="266"/>
      <c r="E608" s="266"/>
      <c r="F608" s="266"/>
      <c r="G608" s="266"/>
      <c r="H608" s="266"/>
      <c r="I608" s="266"/>
      <c r="J608" s="266"/>
    </row>
    <row r="609" spans="1:10" ht="15.75" thickTop="1" x14ac:dyDescent="0.25">
      <c r="A609" s="188"/>
      <c r="B609" s="188"/>
      <c r="C609" s="188"/>
      <c r="D609" s="188"/>
      <c r="E609" s="188"/>
      <c r="F609" s="188"/>
      <c r="G609" s="188"/>
      <c r="H609" s="188"/>
      <c r="I609" s="188"/>
      <c r="J609" s="188"/>
    </row>
    <row r="610" spans="1:10" ht="39.6" customHeight="1" x14ac:dyDescent="0.25">
      <c r="A610" s="141" t="s">
        <v>752</v>
      </c>
      <c r="B610" s="142" t="s">
        <v>144</v>
      </c>
      <c r="C610" s="141" t="s">
        <v>145</v>
      </c>
      <c r="D610" s="141" t="s">
        <v>146</v>
      </c>
      <c r="E610" s="272" t="s">
        <v>659</v>
      </c>
      <c r="F610" s="272"/>
      <c r="G610" s="143" t="s">
        <v>147</v>
      </c>
      <c r="H610" s="142" t="s">
        <v>101</v>
      </c>
      <c r="I610" s="142" t="s">
        <v>148</v>
      </c>
      <c r="J610" s="142" t="s">
        <v>4</v>
      </c>
    </row>
    <row r="611" spans="1:10" ht="38.25" x14ac:dyDescent="0.25">
      <c r="A611" s="144" t="s">
        <v>660</v>
      </c>
      <c r="B611" s="145" t="s">
        <v>380</v>
      </c>
      <c r="C611" s="144" t="s">
        <v>152</v>
      </c>
      <c r="D611" s="144" t="s">
        <v>381</v>
      </c>
      <c r="E611" s="269" t="s">
        <v>995</v>
      </c>
      <c r="F611" s="269"/>
      <c r="G611" s="146" t="s">
        <v>157</v>
      </c>
      <c r="H611" s="149">
        <v>1</v>
      </c>
      <c r="I611" s="147">
        <v>110.58</v>
      </c>
      <c r="J611" s="147">
        <v>110.58</v>
      </c>
    </row>
    <row r="612" spans="1:10" ht="25.5" x14ac:dyDescent="0.25">
      <c r="A612" s="150" t="s">
        <v>662</v>
      </c>
      <c r="B612" s="151" t="s">
        <v>998</v>
      </c>
      <c r="C612" s="150" t="s">
        <v>161</v>
      </c>
      <c r="D612" s="150" t="s">
        <v>999</v>
      </c>
      <c r="E612" s="270" t="s">
        <v>665</v>
      </c>
      <c r="F612" s="270"/>
      <c r="G612" s="152" t="s">
        <v>666</v>
      </c>
      <c r="H612" s="153">
        <v>1</v>
      </c>
      <c r="I612" s="154">
        <v>23.61</v>
      </c>
      <c r="J612" s="154">
        <v>23.61</v>
      </c>
    </row>
    <row r="613" spans="1:10" ht="25.5" x14ac:dyDescent="0.25">
      <c r="A613" s="150" t="s">
        <v>662</v>
      </c>
      <c r="B613" s="151" t="s">
        <v>996</v>
      </c>
      <c r="C613" s="150" t="s">
        <v>161</v>
      </c>
      <c r="D613" s="150" t="s">
        <v>997</v>
      </c>
      <c r="E613" s="270" t="s">
        <v>665</v>
      </c>
      <c r="F613" s="270"/>
      <c r="G613" s="152" t="s">
        <v>666</v>
      </c>
      <c r="H613" s="153">
        <v>1</v>
      </c>
      <c r="I613" s="154">
        <v>18.64</v>
      </c>
      <c r="J613" s="154">
        <v>18.64</v>
      </c>
    </row>
    <row r="614" spans="1:10" x14ac:dyDescent="0.25">
      <c r="A614" s="189" t="s">
        <v>798</v>
      </c>
      <c r="B614" s="190" t="s">
        <v>1080</v>
      </c>
      <c r="C614" s="189" t="s">
        <v>161</v>
      </c>
      <c r="D614" s="189" t="s">
        <v>1081</v>
      </c>
      <c r="E614" s="267" t="s">
        <v>805</v>
      </c>
      <c r="F614" s="267"/>
      <c r="G614" s="191" t="s">
        <v>157</v>
      </c>
      <c r="H614" s="192">
        <v>2</v>
      </c>
      <c r="I614" s="193">
        <v>14.38</v>
      </c>
      <c r="J614" s="193">
        <v>28.76</v>
      </c>
    </row>
    <row r="615" spans="1:10" ht="38.25" x14ac:dyDescent="0.25">
      <c r="A615" s="189" t="s">
        <v>798</v>
      </c>
      <c r="B615" s="190" t="s">
        <v>1082</v>
      </c>
      <c r="C615" s="189" t="s">
        <v>161</v>
      </c>
      <c r="D615" s="189" t="s">
        <v>1083</v>
      </c>
      <c r="E615" s="267" t="s">
        <v>805</v>
      </c>
      <c r="F615" s="267"/>
      <c r="G615" s="191" t="s">
        <v>157</v>
      </c>
      <c r="H615" s="192">
        <v>1</v>
      </c>
      <c r="I615" s="193">
        <v>39.57</v>
      </c>
      <c r="J615" s="193">
        <v>39.57</v>
      </c>
    </row>
    <row r="616" spans="1:10" ht="14.45" customHeight="1" x14ac:dyDescent="0.25">
      <c r="A616" s="155"/>
      <c r="B616" s="155"/>
      <c r="C616" s="155"/>
      <c r="D616" s="155"/>
      <c r="E616" s="155" t="s">
        <v>669</v>
      </c>
      <c r="F616" s="156">
        <v>15.720176199999999</v>
      </c>
      <c r="G616" s="155" t="s">
        <v>670</v>
      </c>
      <c r="H616" s="156">
        <v>17.829999999999998</v>
      </c>
      <c r="I616" s="155" t="s">
        <v>671</v>
      </c>
      <c r="J616" s="156">
        <v>33.549999999999997</v>
      </c>
    </row>
    <row r="617" spans="1:10" x14ac:dyDescent="0.25">
      <c r="A617" s="155"/>
      <c r="B617" s="155"/>
      <c r="C617" s="155"/>
      <c r="D617" s="155"/>
      <c r="E617" s="155" t="s">
        <v>672</v>
      </c>
      <c r="F617" s="156">
        <v>25.3</v>
      </c>
      <c r="G617" s="155"/>
      <c r="H617" s="268" t="s">
        <v>673</v>
      </c>
      <c r="I617" s="268"/>
      <c r="J617" s="156">
        <v>135.88</v>
      </c>
    </row>
    <row r="618" spans="1:10" ht="15" customHeight="1" x14ac:dyDescent="0.25">
      <c r="A618" s="271" t="s">
        <v>789</v>
      </c>
      <c r="B618" s="271"/>
      <c r="C618" s="271"/>
      <c r="D618" s="271"/>
      <c r="E618" s="271"/>
      <c r="F618" s="271"/>
      <c r="G618" s="271"/>
      <c r="H618" s="271"/>
      <c r="I618" s="271"/>
      <c r="J618" s="271"/>
    </row>
    <row r="619" spans="1:10" ht="15.75" thickBot="1" x14ac:dyDescent="0.3">
      <c r="A619" s="266" t="s">
        <v>1084</v>
      </c>
      <c r="B619" s="266"/>
      <c r="C619" s="266"/>
      <c r="D619" s="266"/>
      <c r="E619" s="266"/>
      <c r="F619" s="266"/>
      <c r="G619" s="266"/>
      <c r="H619" s="266"/>
      <c r="I619" s="266"/>
      <c r="J619" s="266"/>
    </row>
    <row r="620" spans="1:10" ht="15.75" thickTop="1" x14ac:dyDescent="0.25">
      <c r="A620" s="188"/>
      <c r="B620" s="188"/>
      <c r="C620" s="188"/>
      <c r="D620" s="188"/>
      <c r="E620" s="188"/>
      <c r="F620" s="188"/>
      <c r="G620" s="188"/>
      <c r="H620" s="188"/>
      <c r="I620" s="188"/>
      <c r="J620" s="188"/>
    </row>
    <row r="621" spans="1:10" ht="39.6" customHeight="1" x14ac:dyDescent="0.25">
      <c r="A621" s="141" t="s">
        <v>1533</v>
      </c>
      <c r="B621" s="142" t="s">
        <v>144</v>
      </c>
      <c r="C621" s="141" t="s">
        <v>145</v>
      </c>
      <c r="D621" s="141" t="s">
        <v>146</v>
      </c>
      <c r="E621" s="272" t="s">
        <v>659</v>
      </c>
      <c r="F621" s="272"/>
      <c r="G621" s="143" t="s">
        <v>147</v>
      </c>
      <c r="H621" s="142" t="s">
        <v>101</v>
      </c>
      <c r="I621" s="142" t="s">
        <v>148</v>
      </c>
      <c r="J621" s="142" t="s">
        <v>4</v>
      </c>
    </row>
    <row r="622" spans="1:10" ht="38.25" x14ac:dyDescent="0.25">
      <c r="A622" s="144" t="s">
        <v>660</v>
      </c>
      <c r="B622" s="145" t="s">
        <v>382</v>
      </c>
      <c r="C622" s="144" t="s">
        <v>152</v>
      </c>
      <c r="D622" s="144" t="s">
        <v>383</v>
      </c>
      <c r="E622" s="269" t="s">
        <v>995</v>
      </c>
      <c r="F622" s="269"/>
      <c r="G622" s="146" t="s">
        <v>157</v>
      </c>
      <c r="H622" s="149">
        <v>1</v>
      </c>
      <c r="I622" s="147">
        <v>19.46</v>
      </c>
      <c r="J622" s="147">
        <v>19.46</v>
      </c>
    </row>
    <row r="623" spans="1:10" ht="25.5" x14ac:dyDescent="0.25">
      <c r="A623" s="150" t="s">
        <v>662</v>
      </c>
      <c r="B623" s="151" t="s">
        <v>998</v>
      </c>
      <c r="C623" s="150" t="s">
        <v>161</v>
      </c>
      <c r="D623" s="150" t="s">
        <v>999</v>
      </c>
      <c r="E623" s="270" t="s">
        <v>665</v>
      </c>
      <c r="F623" s="270"/>
      <c r="G623" s="152" t="s">
        <v>666</v>
      </c>
      <c r="H623" s="153">
        <v>0.03</v>
      </c>
      <c r="I623" s="154">
        <v>23.61</v>
      </c>
      <c r="J623" s="154">
        <v>0.7</v>
      </c>
    </row>
    <row r="624" spans="1:10" ht="25.5" x14ac:dyDescent="0.25">
      <c r="A624" s="150" t="s">
        <v>662</v>
      </c>
      <c r="B624" s="151" t="s">
        <v>996</v>
      </c>
      <c r="C624" s="150" t="s">
        <v>161</v>
      </c>
      <c r="D624" s="150" t="s">
        <v>997</v>
      </c>
      <c r="E624" s="270" t="s">
        <v>665</v>
      </c>
      <c r="F624" s="270"/>
      <c r="G624" s="152" t="s">
        <v>666</v>
      </c>
      <c r="H624" s="153">
        <v>0.03</v>
      </c>
      <c r="I624" s="154">
        <v>18.64</v>
      </c>
      <c r="J624" s="154">
        <v>0.55000000000000004</v>
      </c>
    </row>
    <row r="625" spans="1:10" x14ac:dyDescent="0.25">
      <c r="A625" s="189" t="s">
        <v>798</v>
      </c>
      <c r="B625" s="190" t="s">
        <v>1085</v>
      </c>
      <c r="C625" s="189" t="s">
        <v>161</v>
      </c>
      <c r="D625" s="189" t="s">
        <v>1086</v>
      </c>
      <c r="E625" s="267" t="s">
        <v>805</v>
      </c>
      <c r="F625" s="267"/>
      <c r="G625" s="191" t="s">
        <v>157</v>
      </c>
      <c r="H625" s="192">
        <v>1</v>
      </c>
      <c r="I625" s="193">
        <v>6.47</v>
      </c>
      <c r="J625" s="193">
        <v>6.47</v>
      </c>
    </row>
    <row r="626" spans="1:10" x14ac:dyDescent="0.25">
      <c r="A626" s="189" t="s">
        <v>798</v>
      </c>
      <c r="B626" s="190" t="s">
        <v>1077</v>
      </c>
      <c r="C626" s="189" t="s">
        <v>161</v>
      </c>
      <c r="D626" s="189" t="s">
        <v>1078</v>
      </c>
      <c r="E626" s="267" t="s">
        <v>805</v>
      </c>
      <c r="F626" s="267"/>
      <c r="G626" s="191" t="s">
        <v>157</v>
      </c>
      <c r="H626" s="192">
        <v>1</v>
      </c>
      <c r="I626" s="193">
        <v>7.36</v>
      </c>
      <c r="J626" s="193">
        <v>7.36</v>
      </c>
    </row>
    <row r="627" spans="1:10" ht="25.5" x14ac:dyDescent="0.25">
      <c r="A627" s="189" t="s">
        <v>798</v>
      </c>
      <c r="B627" s="190" t="s">
        <v>1087</v>
      </c>
      <c r="C627" s="189" t="s">
        <v>1088</v>
      </c>
      <c r="D627" s="189" t="s">
        <v>1089</v>
      </c>
      <c r="E627" s="267" t="s">
        <v>805</v>
      </c>
      <c r="F627" s="267"/>
      <c r="G627" s="191" t="s">
        <v>153</v>
      </c>
      <c r="H627" s="192">
        <v>1</v>
      </c>
      <c r="I627" s="193">
        <v>4.38</v>
      </c>
      <c r="J627" s="193">
        <v>4.38</v>
      </c>
    </row>
    <row r="628" spans="1:10" ht="14.45" customHeight="1" x14ac:dyDescent="0.25">
      <c r="A628" s="155"/>
      <c r="B628" s="155"/>
      <c r="C628" s="155"/>
      <c r="D628" s="155"/>
      <c r="E628" s="155" t="s">
        <v>669</v>
      </c>
      <c r="F628" s="156">
        <v>0.46387405116671354</v>
      </c>
      <c r="G628" s="155" t="s">
        <v>670</v>
      </c>
      <c r="H628" s="156">
        <v>0.53</v>
      </c>
      <c r="I628" s="155" t="s">
        <v>671</v>
      </c>
      <c r="J628" s="156">
        <v>0.99</v>
      </c>
    </row>
    <row r="629" spans="1:10" x14ac:dyDescent="0.25">
      <c r="A629" s="155"/>
      <c r="B629" s="155"/>
      <c r="C629" s="155"/>
      <c r="D629" s="155"/>
      <c r="E629" s="155" t="s">
        <v>672</v>
      </c>
      <c r="F629" s="156">
        <v>4.45</v>
      </c>
      <c r="G629" s="155"/>
      <c r="H629" s="268" t="s">
        <v>673</v>
      </c>
      <c r="I629" s="268"/>
      <c r="J629" s="156">
        <v>23.91</v>
      </c>
    </row>
    <row r="630" spans="1:10" ht="15" customHeight="1" x14ac:dyDescent="0.25">
      <c r="A630" s="271" t="s">
        <v>789</v>
      </c>
      <c r="B630" s="271"/>
      <c r="C630" s="271"/>
      <c r="D630" s="271"/>
      <c r="E630" s="271"/>
      <c r="F630" s="271"/>
      <c r="G630" s="271"/>
      <c r="H630" s="271"/>
      <c r="I630" s="271"/>
      <c r="J630" s="271"/>
    </row>
    <row r="631" spans="1:10" ht="15.75" thickBot="1" x14ac:dyDescent="0.3">
      <c r="A631" s="266" t="s">
        <v>1079</v>
      </c>
      <c r="B631" s="266"/>
      <c r="C631" s="266"/>
      <c r="D631" s="266"/>
      <c r="E631" s="266"/>
      <c r="F631" s="266"/>
      <c r="G631" s="266"/>
      <c r="H631" s="266"/>
      <c r="I631" s="266"/>
      <c r="J631" s="266"/>
    </row>
    <row r="632" spans="1:10" ht="15.75" thickTop="1" x14ac:dyDescent="0.25">
      <c r="A632" s="188"/>
      <c r="B632" s="188"/>
      <c r="C632" s="188"/>
      <c r="D632" s="188"/>
      <c r="E632" s="188"/>
      <c r="F632" s="188"/>
      <c r="G632" s="188"/>
      <c r="H632" s="188"/>
      <c r="I632" s="188"/>
      <c r="J632" s="188"/>
    </row>
    <row r="633" spans="1:10" ht="26.45" customHeight="1" x14ac:dyDescent="0.25">
      <c r="A633" s="141" t="s">
        <v>754</v>
      </c>
      <c r="B633" s="142" t="s">
        <v>144</v>
      </c>
      <c r="C633" s="141" t="s">
        <v>145</v>
      </c>
      <c r="D633" s="141" t="s">
        <v>146</v>
      </c>
      <c r="E633" s="272" t="s">
        <v>659</v>
      </c>
      <c r="F633" s="272"/>
      <c r="G633" s="143" t="s">
        <v>147</v>
      </c>
      <c r="H633" s="142" t="s">
        <v>101</v>
      </c>
      <c r="I633" s="142" t="s">
        <v>148</v>
      </c>
      <c r="J633" s="142" t="s">
        <v>4</v>
      </c>
    </row>
    <row r="634" spans="1:10" ht="25.5" x14ac:dyDescent="0.25">
      <c r="A634" s="144" t="s">
        <v>660</v>
      </c>
      <c r="B634" s="145" t="s">
        <v>1534</v>
      </c>
      <c r="C634" s="144" t="s">
        <v>152</v>
      </c>
      <c r="D634" s="144" t="s">
        <v>1535</v>
      </c>
      <c r="E634" s="269" t="s">
        <v>661</v>
      </c>
      <c r="F634" s="269"/>
      <c r="G634" s="146" t="s">
        <v>100</v>
      </c>
      <c r="H634" s="149">
        <v>1</v>
      </c>
      <c r="I634" s="147">
        <v>26.35</v>
      </c>
      <c r="J634" s="147">
        <v>26.35</v>
      </c>
    </row>
    <row r="635" spans="1:10" ht="25.5" x14ac:dyDescent="0.25">
      <c r="A635" s="150" t="s">
        <v>662</v>
      </c>
      <c r="B635" s="151" t="s">
        <v>996</v>
      </c>
      <c r="C635" s="150" t="s">
        <v>161</v>
      </c>
      <c r="D635" s="150" t="s">
        <v>997</v>
      </c>
      <c r="E635" s="270" t="s">
        <v>665</v>
      </c>
      <c r="F635" s="270"/>
      <c r="G635" s="152" t="s">
        <v>666</v>
      </c>
      <c r="H635" s="153">
        <v>0.19439999999999999</v>
      </c>
      <c r="I635" s="154">
        <v>18.64</v>
      </c>
      <c r="J635" s="154">
        <v>3.62</v>
      </c>
    </row>
    <row r="636" spans="1:10" ht="39.6" customHeight="1" x14ac:dyDescent="0.25">
      <c r="A636" s="150" t="s">
        <v>662</v>
      </c>
      <c r="B636" s="151" t="s">
        <v>998</v>
      </c>
      <c r="C636" s="150" t="s">
        <v>161</v>
      </c>
      <c r="D636" s="150" t="s">
        <v>999</v>
      </c>
      <c r="E636" s="270" t="s">
        <v>665</v>
      </c>
      <c r="F636" s="270"/>
      <c r="G636" s="152" t="s">
        <v>666</v>
      </c>
      <c r="H636" s="153">
        <v>0.19439999999999999</v>
      </c>
      <c r="I636" s="154">
        <v>23.61</v>
      </c>
      <c r="J636" s="154">
        <v>4.58</v>
      </c>
    </row>
    <row r="637" spans="1:10" ht="39.6" customHeight="1" x14ac:dyDescent="0.25">
      <c r="A637" s="150" t="s">
        <v>662</v>
      </c>
      <c r="B637" s="151" t="s">
        <v>1224</v>
      </c>
      <c r="C637" s="150" t="s">
        <v>161</v>
      </c>
      <c r="D637" s="150" t="s">
        <v>1225</v>
      </c>
      <c r="E637" s="270" t="s">
        <v>1042</v>
      </c>
      <c r="F637" s="270"/>
      <c r="G637" s="152" t="s">
        <v>100</v>
      </c>
      <c r="H637" s="153">
        <v>2</v>
      </c>
      <c r="I637" s="154">
        <v>1.5</v>
      </c>
      <c r="J637" s="154">
        <v>3</v>
      </c>
    </row>
    <row r="638" spans="1:10" ht="38.25" x14ac:dyDescent="0.25">
      <c r="A638" s="150" t="s">
        <v>662</v>
      </c>
      <c r="B638" s="151" t="s">
        <v>1562</v>
      </c>
      <c r="C638" s="150" t="s">
        <v>161</v>
      </c>
      <c r="D638" s="150" t="s">
        <v>1563</v>
      </c>
      <c r="E638" s="270" t="s">
        <v>995</v>
      </c>
      <c r="F638" s="270"/>
      <c r="G638" s="152" t="s">
        <v>157</v>
      </c>
      <c r="H638" s="153">
        <v>0.33300000000000002</v>
      </c>
      <c r="I638" s="154">
        <v>9.7899999999999991</v>
      </c>
      <c r="J638" s="154">
        <v>3.26</v>
      </c>
    </row>
    <row r="639" spans="1:10" ht="25.5" x14ac:dyDescent="0.25">
      <c r="A639" s="189" t="s">
        <v>798</v>
      </c>
      <c r="B639" s="190" t="s">
        <v>1226</v>
      </c>
      <c r="C639" s="189" t="s">
        <v>161</v>
      </c>
      <c r="D639" s="189" t="s">
        <v>1227</v>
      </c>
      <c r="E639" s="267" t="s">
        <v>805</v>
      </c>
      <c r="F639" s="267"/>
      <c r="G639" s="191" t="s">
        <v>100</v>
      </c>
      <c r="H639" s="192">
        <v>1.05</v>
      </c>
      <c r="I639" s="193">
        <v>11.33</v>
      </c>
      <c r="J639" s="193">
        <v>11.89</v>
      </c>
    </row>
    <row r="640" spans="1:10" ht="14.45" customHeight="1" x14ac:dyDescent="0.25">
      <c r="A640" s="155"/>
      <c r="B640" s="155"/>
      <c r="C640" s="155"/>
      <c r="D640" s="155"/>
      <c r="E640" s="155" t="s">
        <v>669</v>
      </c>
      <c r="F640" s="156">
        <v>4.6574828975728613</v>
      </c>
      <c r="G640" s="155" t="s">
        <v>670</v>
      </c>
      <c r="H640" s="156">
        <v>5.28</v>
      </c>
      <c r="I640" s="155" t="s">
        <v>671</v>
      </c>
      <c r="J640" s="156">
        <v>9.94</v>
      </c>
    </row>
    <row r="641" spans="1:10" x14ac:dyDescent="0.25">
      <c r="A641" s="155"/>
      <c r="B641" s="155"/>
      <c r="C641" s="155"/>
      <c r="D641" s="155"/>
      <c r="E641" s="155" t="s">
        <v>672</v>
      </c>
      <c r="F641" s="156">
        <v>6.02</v>
      </c>
      <c r="G641" s="155"/>
      <c r="H641" s="268" t="s">
        <v>673</v>
      </c>
      <c r="I641" s="268"/>
      <c r="J641" s="156">
        <v>32.369999999999997</v>
      </c>
    </row>
    <row r="642" spans="1:10" ht="15" customHeight="1" x14ac:dyDescent="0.25">
      <c r="A642" s="271" t="s">
        <v>789</v>
      </c>
      <c r="B642" s="271"/>
      <c r="C642" s="271"/>
      <c r="D642" s="271"/>
      <c r="E642" s="271"/>
      <c r="F642" s="271"/>
      <c r="G642" s="271"/>
      <c r="H642" s="271"/>
      <c r="I642" s="271"/>
      <c r="J642" s="271"/>
    </row>
    <row r="643" spans="1:10" ht="15.75" thickBot="1" x14ac:dyDescent="0.3">
      <c r="A643" s="266" t="s">
        <v>1564</v>
      </c>
      <c r="B643" s="266"/>
      <c r="C643" s="266"/>
      <c r="D643" s="266"/>
      <c r="E643" s="266"/>
      <c r="F643" s="266"/>
      <c r="G643" s="266"/>
      <c r="H643" s="266"/>
      <c r="I643" s="266"/>
      <c r="J643" s="266"/>
    </row>
    <row r="644" spans="1:10" ht="15.75" thickTop="1" x14ac:dyDescent="0.25">
      <c r="A644" s="188"/>
      <c r="B644" s="188"/>
      <c r="C644" s="188"/>
      <c r="D644" s="188"/>
      <c r="E644" s="188"/>
      <c r="F644" s="188"/>
      <c r="G644" s="188"/>
      <c r="H644" s="188"/>
      <c r="I644" s="188"/>
      <c r="J644" s="188"/>
    </row>
    <row r="645" spans="1:10" x14ac:dyDescent="0.25">
      <c r="A645" s="141" t="s">
        <v>755</v>
      </c>
      <c r="B645" s="142" t="s">
        <v>144</v>
      </c>
      <c r="C645" s="141" t="s">
        <v>145</v>
      </c>
      <c r="D645" s="141" t="s">
        <v>146</v>
      </c>
      <c r="E645" s="272" t="s">
        <v>659</v>
      </c>
      <c r="F645" s="272"/>
      <c r="G645" s="143" t="s">
        <v>147</v>
      </c>
      <c r="H645" s="142" t="s">
        <v>101</v>
      </c>
      <c r="I645" s="142" t="s">
        <v>148</v>
      </c>
      <c r="J645" s="142" t="s">
        <v>4</v>
      </c>
    </row>
    <row r="646" spans="1:10" ht="39.6" customHeight="1" x14ac:dyDescent="0.25">
      <c r="A646" s="144" t="s">
        <v>660</v>
      </c>
      <c r="B646" s="145" t="s">
        <v>385</v>
      </c>
      <c r="C646" s="144" t="s">
        <v>152</v>
      </c>
      <c r="D646" s="144" t="s">
        <v>386</v>
      </c>
      <c r="E646" s="269" t="s">
        <v>995</v>
      </c>
      <c r="F646" s="269"/>
      <c r="G646" s="146" t="s">
        <v>157</v>
      </c>
      <c r="H646" s="149">
        <v>1</v>
      </c>
      <c r="I646" s="147">
        <v>1362.55</v>
      </c>
      <c r="J646" s="147">
        <v>1362.55</v>
      </c>
    </row>
    <row r="647" spans="1:10" ht="26.45" customHeight="1" x14ac:dyDescent="0.25">
      <c r="A647" s="150" t="s">
        <v>662</v>
      </c>
      <c r="B647" s="151" t="s">
        <v>1090</v>
      </c>
      <c r="C647" s="150" t="s">
        <v>152</v>
      </c>
      <c r="D647" s="150" t="s">
        <v>1091</v>
      </c>
      <c r="E647" s="270" t="s">
        <v>995</v>
      </c>
      <c r="F647" s="270"/>
      <c r="G647" s="152" t="s">
        <v>157</v>
      </c>
      <c r="H647" s="153">
        <v>1</v>
      </c>
      <c r="I647" s="154">
        <v>167.36</v>
      </c>
      <c r="J647" s="154">
        <v>167.36</v>
      </c>
    </row>
    <row r="648" spans="1:10" ht="26.45" customHeight="1" x14ac:dyDescent="0.25">
      <c r="A648" s="150" t="s">
        <v>662</v>
      </c>
      <c r="B648" s="151" t="s">
        <v>1092</v>
      </c>
      <c r="C648" s="150" t="s">
        <v>152</v>
      </c>
      <c r="D648" s="150" t="s">
        <v>1093</v>
      </c>
      <c r="E648" s="270" t="s">
        <v>995</v>
      </c>
      <c r="F648" s="270"/>
      <c r="G648" s="152" t="s">
        <v>157</v>
      </c>
      <c r="H648" s="153">
        <v>1</v>
      </c>
      <c r="I648" s="154">
        <v>196.28</v>
      </c>
      <c r="J648" s="154">
        <v>196.28</v>
      </c>
    </row>
    <row r="649" spans="1:10" ht="26.45" customHeight="1" x14ac:dyDescent="0.25">
      <c r="A649" s="150" t="s">
        <v>662</v>
      </c>
      <c r="B649" s="151" t="s">
        <v>1094</v>
      </c>
      <c r="C649" s="150" t="s">
        <v>152</v>
      </c>
      <c r="D649" s="150" t="s">
        <v>1095</v>
      </c>
      <c r="E649" s="270" t="s">
        <v>995</v>
      </c>
      <c r="F649" s="270"/>
      <c r="G649" s="152" t="s">
        <v>157</v>
      </c>
      <c r="H649" s="153">
        <v>1</v>
      </c>
      <c r="I649" s="154">
        <v>143.49</v>
      </c>
      <c r="J649" s="154">
        <v>143.49</v>
      </c>
    </row>
    <row r="650" spans="1:10" ht="26.45" customHeight="1" x14ac:dyDescent="0.25">
      <c r="A650" s="150" t="s">
        <v>662</v>
      </c>
      <c r="B650" s="151" t="s">
        <v>1096</v>
      </c>
      <c r="C650" s="150" t="s">
        <v>152</v>
      </c>
      <c r="D650" s="150" t="s">
        <v>1097</v>
      </c>
      <c r="E650" s="270" t="s">
        <v>995</v>
      </c>
      <c r="F650" s="270"/>
      <c r="G650" s="152" t="s">
        <v>157</v>
      </c>
      <c r="H650" s="153">
        <v>1</v>
      </c>
      <c r="I650" s="154">
        <v>205.95</v>
      </c>
      <c r="J650" s="154">
        <v>205.95</v>
      </c>
    </row>
    <row r="651" spans="1:10" ht="26.45" customHeight="1" x14ac:dyDescent="0.25">
      <c r="A651" s="150" t="s">
        <v>662</v>
      </c>
      <c r="B651" s="151" t="s">
        <v>1098</v>
      </c>
      <c r="C651" s="150" t="s">
        <v>152</v>
      </c>
      <c r="D651" s="150" t="s">
        <v>1099</v>
      </c>
      <c r="E651" s="270" t="s">
        <v>995</v>
      </c>
      <c r="F651" s="270"/>
      <c r="G651" s="152" t="s">
        <v>157</v>
      </c>
      <c r="H651" s="153">
        <v>1</v>
      </c>
      <c r="I651" s="154">
        <v>126.26</v>
      </c>
      <c r="J651" s="154">
        <v>126.26</v>
      </c>
    </row>
    <row r="652" spans="1:10" ht="26.45" customHeight="1" x14ac:dyDescent="0.25">
      <c r="A652" s="150" t="s">
        <v>662</v>
      </c>
      <c r="B652" s="151" t="s">
        <v>1100</v>
      </c>
      <c r="C652" s="150" t="s">
        <v>152</v>
      </c>
      <c r="D652" s="150" t="s">
        <v>1101</v>
      </c>
      <c r="E652" s="270" t="s">
        <v>995</v>
      </c>
      <c r="F652" s="270"/>
      <c r="G652" s="152" t="s">
        <v>157</v>
      </c>
      <c r="H652" s="153">
        <v>1</v>
      </c>
      <c r="I652" s="154">
        <v>83.26</v>
      </c>
      <c r="J652" s="154">
        <v>83.26</v>
      </c>
    </row>
    <row r="653" spans="1:10" ht="39.6" customHeight="1" x14ac:dyDescent="0.25">
      <c r="A653" s="150" t="s">
        <v>662</v>
      </c>
      <c r="B653" s="151" t="s">
        <v>1102</v>
      </c>
      <c r="C653" s="150" t="s">
        <v>152</v>
      </c>
      <c r="D653" s="150" t="s">
        <v>1103</v>
      </c>
      <c r="E653" s="270" t="s">
        <v>995</v>
      </c>
      <c r="F653" s="270"/>
      <c r="G653" s="152" t="s">
        <v>157</v>
      </c>
      <c r="H653" s="153">
        <v>1</v>
      </c>
      <c r="I653" s="154">
        <v>55.86</v>
      </c>
      <c r="J653" s="154">
        <v>55.86</v>
      </c>
    </row>
    <row r="654" spans="1:10" ht="26.45" customHeight="1" x14ac:dyDescent="0.25">
      <c r="A654" s="150" t="s">
        <v>662</v>
      </c>
      <c r="B654" s="151" t="s">
        <v>1104</v>
      </c>
      <c r="C654" s="150" t="s">
        <v>152</v>
      </c>
      <c r="D654" s="150" t="s">
        <v>1105</v>
      </c>
      <c r="E654" s="270" t="s">
        <v>995</v>
      </c>
      <c r="F654" s="270"/>
      <c r="G654" s="152" t="s">
        <v>157</v>
      </c>
      <c r="H654" s="153">
        <v>1</v>
      </c>
      <c r="I654" s="154">
        <v>103.97</v>
      </c>
      <c r="J654" s="154">
        <v>103.97</v>
      </c>
    </row>
    <row r="655" spans="1:10" ht="26.45" customHeight="1" x14ac:dyDescent="0.25">
      <c r="A655" s="150" t="s">
        <v>662</v>
      </c>
      <c r="B655" s="151" t="s">
        <v>1106</v>
      </c>
      <c r="C655" s="150" t="s">
        <v>152</v>
      </c>
      <c r="D655" s="150" t="s">
        <v>1107</v>
      </c>
      <c r="E655" s="270" t="s">
        <v>995</v>
      </c>
      <c r="F655" s="270"/>
      <c r="G655" s="152" t="s">
        <v>100</v>
      </c>
      <c r="H655" s="153">
        <v>1</v>
      </c>
      <c r="I655" s="154">
        <v>60.32</v>
      </c>
      <c r="J655" s="154">
        <v>60.32</v>
      </c>
    </row>
    <row r="656" spans="1:10" ht="39.6" customHeight="1" x14ac:dyDescent="0.25">
      <c r="A656" s="150" t="s">
        <v>662</v>
      </c>
      <c r="B656" s="151" t="s">
        <v>1108</v>
      </c>
      <c r="C656" s="150" t="s">
        <v>152</v>
      </c>
      <c r="D656" s="150" t="s">
        <v>1109</v>
      </c>
      <c r="E656" s="270" t="s">
        <v>995</v>
      </c>
      <c r="F656" s="270"/>
      <c r="G656" s="152" t="s">
        <v>157</v>
      </c>
      <c r="H656" s="153">
        <v>1</v>
      </c>
      <c r="I656" s="154">
        <v>65.67</v>
      </c>
      <c r="J656" s="154">
        <v>65.67</v>
      </c>
    </row>
    <row r="657" spans="1:10" ht="39.6" customHeight="1" x14ac:dyDescent="0.25">
      <c r="A657" s="150" t="s">
        <v>662</v>
      </c>
      <c r="B657" s="151" t="s">
        <v>1110</v>
      </c>
      <c r="C657" s="150" t="s">
        <v>152</v>
      </c>
      <c r="D657" s="150" t="s">
        <v>1111</v>
      </c>
      <c r="E657" s="270" t="s">
        <v>995</v>
      </c>
      <c r="F657" s="270"/>
      <c r="G657" s="152" t="s">
        <v>100</v>
      </c>
      <c r="H657" s="153">
        <v>3</v>
      </c>
      <c r="I657" s="154">
        <v>1.63</v>
      </c>
      <c r="J657" s="154">
        <v>4.8899999999999997</v>
      </c>
    </row>
    <row r="658" spans="1:10" ht="26.45" customHeight="1" x14ac:dyDescent="0.25">
      <c r="A658" s="150" t="s">
        <v>662</v>
      </c>
      <c r="B658" s="151" t="s">
        <v>333</v>
      </c>
      <c r="C658" s="150" t="s">
        <v>161</v>
      </c>
      <c r="D658" s="150" t="s">
        <v>334</v>
      </c>
      <c r="E658" s="270" t="s">
        <v>995</v>
      </c>
      <c r="F658" s="270"/>
      <c r="G658" s="152" t="s">
        <v>100</v>
      </c>
      <c r="H658" s="153">
        <v>6</v>
      </c>
      <c r="I658" s="154">
        <v>3.94</v>
      </c>
      <c r="J658" s="154">
        <v>23.64</v>
      </c>
    </row>
    <row r="659" spans="1:10" ht="25.5" x14ac:dyDescent="0.25">
      <c r="A659" s="150" t="s">
        <v>662</v>
      </c>
      <c r="B659" s="151" t="s">
        <v>1112</v>
      </c>
      <c r="C659" s="150" t="s">
        <v>152</v>
      </c>
      <c r="D659" s="150" t="s">
        <v>1113</v>
      </c>
      <c r="E659" s="270" t="s">
        <v>995</v>
      </c>
      <c r="F659" s="270"/>
      <c r="G659" s="152" t="s">
        <v>157</v>
      </c>
      <c r="H659" s="153">
        <v>10</v>
      </c>
      <c r="I659" s="154">
        <v>12.56</v>
      </c>
      <c r="J659" s="154">
        <v>125.6</v>
      </c>
    </row>
    <row r="660" spans="1:10" ht="14.45" customHeight="1" x14ac:dyDescent="0.25">
      <c r="A660" s="155"/>
      <c r="B660" s="155"/>
      <c r="C660" s="155"/>
      <c r="D660" s="155"/>
      <c r="E660" s="155" t="s">
        <v>669</v>
      </c>
      <c r="F660" s="156">
        <v>115.2609877</v>
      </c>
      <c r="G660" s="155" t="s">
        <v>670</v>
      </c>
      <c r="H660" s="156">
        <v>130.72999999999999</v>
      </c>
      <c r="I660" s="155" t="s">
        <v>671</v>
      </c>
      <c r="J660" s="156">
        <v>245.99</v>
      </c>
    </row>
    <row r="661" spans="1:10" x14ac:dyDescent="0.25">
      <c r="A661" s="155"/>
      <c r="B661" s="155"/>
      <c r="C661" s="155"/>
      <c r="D661" s="155"/>
      <c r="E661" s="155" t="s">
        <v>672</v>
      </c>
      <c r="F661" s="156">
        <v>311.75</v>
      </c>
      <c r="G661" s="155"/>
      <c r="H661" s="268" t="s">
        <v>673</v>
      </c>
      <c r="I661" s="268"/>
      <c r="J661" s="156">
        <v>1674.3</v>
      </c>
    </row>
    <row r="662" spans="1:10" ht="15" customHeight="1" x14ac:dyDescent="0.25">
      <c r="A662" s="271" t="s">
        <v>789</v>
      </c>
      <c r="B662" s="271"/>
      <c r="C662" s="271"/>
      <c r="D662" s="271"/>
      <c r="E662" s="271"/>
      <c r="F662" s="271"/>
      <c r="G662" s="271"/>
      <c r="H662" s="271"/>
      <c r="I662" s="271"/>
      <c r="J662" s="271"/>
    </row>
    <row r="663" spans="1:10" ht="15.75" thickBot="1" x14ac:dyDescent="0.3">
      <c r="A663" s="266" t="s">
        <v>1074</v>
      </c>
      <c r="B663" s="266"/>
      <c r="C663" s="266"/>
      <c r="D663" s="266"/>
      <c r="E663" s="266"/>
      <c r="F663" s="266"/>
      <c r="G663" s="266"/>
      <c r="H663" s="266"/>
      <c r="I663" s="266"/>
      <c r="J663" s="266"/>
    </row>
    <row r="664" spans="1:10" ht="15.75" thickTop="1" x14ac:dyDescent="0.25">
      <c r="A664" s="188"/>
      <c r="B664" s="188"/>
      <c r="C664" s="188"/>
      <c r="D664" s="188"/>
      <c r="E664" s="188"/>
      <c r="F664" s="188"/>
      <c r="G664" s="188"/>
      <c r="H664" s="188"/>
      <c r="I664" s="188"/>
      <c r="J664" s="188"/>
    </row>
    <row r="665" spans="1:10" x14ac:dyDescent="0.25">
      <c r="A665" s="141" t="s">
        <v>756</v>
      </c>
      <c r="B665" s="142" t="s">
        <v>144</v>
      </c>
      <c r="C665" s="141" t="s">
        <v>145</v>
      </c>
      <c r="D665" s="141" t="s">
        <v>146</v>
      </c>
      <c r="E665" s="272" t="s">
        <v>659</v>
      </c>
      <c r="F665" s="272"/>
      <c r="G665" s="143" t="s">
        <v>147</v>
      </c>
      <c r="H665" s="142" t="s">
        <v>101</v>
      </c>
      <c r="I665" s="142" t="s">
        <v>148</v>
      </c>
      <c r="J665" s="142" t="s">
        <v>4</v>
      </c>
    </row>
    <row r="666" spans="1:10" ht="39.6" customHeight="1" x14ac:dyDescent="0.25">
      <c r="A666" s="144" t="s">
        <v>660</v>
      </c>
      <c r="B666" s="145" t="s">
        <v>387</v>
      </c>
      <c r="C666" s="144" t="s">
        <v>152</v>
      </c>
      <c r="D666" s="144" t="s">
        <v>388</v>
      </c>
      <c r="E666" s="269" t="s">
        <v>995</v>
      </c>
      <c r="F666" s="269"/>
      <c r="G666" s="146" t="s">
        <v>157</v>
      </c>
      <c r="H666" s="149">
        <v>1</v>
      </c>
      <c r="I666" s="147">
        <v>2486.0700000000002</v>
      </c>
      <c r="J666" s="147">
        <v>2486.0700000000002</v>
      </c>
    </row>
    <row r="667" spans="1:10" ht="26.45" customHeight="1" x14ac:dyDescent="0.25">
      <c r="A667" s="150" t="s">
        <v>662</v>
      </c>
      <c r="B667" s="151" t="s">
        <v>1114</v>
      </c>
      <c r="C667" s="150" t="s">
        <v>152</v>
      </c>
      <c r="D667" s="150" t="s">
        <v>1115</v>
      </c>
      <c r="E667" s="270" t="s">
        <v>995</v>
      </c>
      <c r="F667" s="270"/>
      <c r="G667" s="152" t="s">
        <v>157</v>
      </c>
      <c r="H667" s="153">
        <v>1</v>
      </c>
      <c r="I667" s="154">
        <v>296.16000000000003</v>
      </c>
      <c r="J667" s="154">
        <v>296.16000000000003</v>
      </c>
    </row>
    <row r="668" spans="1:10" ht="26.45" customHeight="1" x14ac:dyDescent="0.25">
      <c r="A668" s="150" t="s">
        <v>662</v>
      </c>
      <c r="B668" s="151" t="s">
        <v>1116</v>
      </c>
      <c r="C668" s="150" t="s">
        <v>161</v>
      </c>
      <c r="D668" s="150" t="s">
        <v>1117</v>
      </c>
      <c r="E668" s="270" t="s">
        <v>995</v>
      </c>
      <c r="F668" s="270"/>
      <c r="G668" s="152" t="s">
        <v>157</v>
      </c>
      <c r="H668" s="153">
        <v>1</v>
      </c>
      <c r="I668" s="154">
        <v>75.989999999999995</v>
      </c>
      <c r="J668" s="154">
        <v>75.989999999999995</v>
      </c>
    </row>
    <row r="669" spans="1:10" ht="26.45" customHeight="1" x14ac:dyDescent="0.25">
      <c r="A669" s="150" t="s">
        <v>662</v>
      </c>
      <c r="B669" s="151" t="s">
        <v>1118</v>
      </c>
      <c r="C669" s="150" t="s">
        <v>152</v>
      </c>
      <c r="D669" s="150" t="s">
        <v>1119</v>
      </c>
      <c r="E669" s="270" t="s">
        <v>995</v>
      </c>
      <c r="F669" s="270"/>
      <c r="G669" s="152" t="s">
        <v>157</v>
      </c>
      <c r="H669" s="153">
        <v>1</v>
      </c>
      <c r="I669" s="154">
        <v>169.45</v>
      </c>
      <c r="J669" s="154">
        <v>169.45</v>
      </c>
    </row>
    <row r="670" spans="1:10" ht="26.45" customHeight="1" x14ac:dyDescent="0.25">
      <c r="A670" s="150" t="s">
        <v>662</v>
      </c>
      <c r="B670" s="151" t="s">
        <v>1120</v>
      </c>
      <c r="C670" s="150" t="s">
        <v>152</v>
      </c>
      <c r="D670" s="150" t="s">
        <v>1121</v>
      </c>
      <c r="E670" s="270" t="s">
        <v>995</v>
      </c>
      <c r="F670" s="270"/>
      <c r="G670" s="152" t="s">
        <v>157</v>
      </c>
      <c r="H670" s="153">
        <v>1</v>
      </c>
      <c r="I670" s="154">
        <v>131.69</v>
      </c>
      <c r="J670" s="154">
        <v>131.69</v>
      </c>
    </row>
    <row r="671" spans="1:10" ht="26.45" customHeight="1" x14ac:dyDescent="0.25">
      <c r="A671" s="150" t="s">
        <v>662</v>
      </c>
      <c r="B671" s="151" t="s">
        <v>1122</v>
      </c>
      <c r="C671" s="150" t="s">
        <v>152</v>
      </c>
      <c r="D671" s="150" t="s">
        <v>1123</v>
      </c>
      <c r="E671" s="270" t="s">
        <v>995</v>
      </c>
      <c r="F671" s="270"/>
      <c r="G671" s="152" t="s">
        <v>157</v>
      </c>
      <c r="H671" s="153">
        <v>3</v>
      </c>
      <c r="I671" s="154">
        <v>208.92</v>
      </c>
      <c r="J671" s="154">
        <v>626.76</v>
      </c>
    </row>
    <row r="672" spans="1:10" ht="39.6" customHeight="1" x14ac:dyDescent="0.25">
      <c r="A672" s="150" t="s">
        <v>662</v>
      </c>
      <c r="B672" s="151" t="s">
        <v>1124</v>
      </c>
      <c r="C672" s="150" t="s">
        <v>152</v>
      </c>
      <c r="D672" s="150" t="s">
        <v>1125</v>
      </c>
      <c r="E672" s="270" t="s">
        <v>995</v>
      </c>
      <c r="F672" s="270"/>
      <c r="G672" s="152" t="s">
        <v>157</v>
      </c>
      <c r="H672" s="153">
        <v>1</v>
      </c>
      <c r="I672" s="154">
        <v>91.16</v>
      </c>
      <c r="J672" s="154">
        <v>91.16</v>
      </c>
    </row>
    <row r="673" spans="1:10" ht="26.45" customHeight="1" x14ac:dyDescent="0.25">
      <c r="A673" s="150" t="s">
        <v>662</v>
      </c>
      <c r="B673" s="151" t="s">
        <v>1104</v>
      </c>
      <c r="C673" s="150" t="s">
        <v>152</v>
      </c>
      <c r="D673" s="150" t="s">
        <v>1105</v>
      </c>
      <c r="E673" s="270" t="s">
        <v>995</v>
      </c>
      <c r="F673" s="270"/>
      <c r="G673" s="152" t="s">
        <v>157</v>
      </c>
      <c r="H673" s="153">
        <v>1</v>
      </c>
      <c r="I673" s="154">
        <v>103.97</v>
      </c>
      <c r="J673" s="154">
        <v>103.97</v>
      </c>
    </row>
    <row r="674" spans="1:10" ht="26.45" customHeight="1" x14ac:dyDescent="0.25">
      <c r="A674" s="150" t="s">
        <v>662</v>
      </c>
      <c r="B674" s="151" t="s">
        <v>1102</v>
      </c>
      <c r="C674" s="150" t="s">
        <v>152</v>
      </c>
      <c r="D674" s="150" t="s">
        <v>1103</v>
      </c>
      <c r="E674" s="270" t="s">
        <v>995</v>
      </c>
      <c r="F674" s="270"/>
      <c r="G674" s="152" t="s">
        <v>157</v>
      </c>
      <c r="H674" s="153">
        <v>5</v>
      </c>
      <c r="I674" s="154">
        <v>55.86</v>
      </c>
      <c r="J674" s="154">
        <v>279.3</v>
      </c>
    </row>
    <row r="675" spans="1:10" ht="26.45" customHeight="1" x14ac:dyDescent="0.25">
      <c r="A675" s="150" t="s">
        <v>662</v>
      </c>
      <c r="B675" s="151" t="s">
        <v>1100</v>
      </c>
      <c r="C675" s="150" t="s">
        <v>152</v>
      </c>
      <c r="D675" s="150" t="s">
        <v>1101</v>
      </c>
      <c r="E675" s="270" t="s">
        <v>995</v>
      </c>
      <c r="F675" s="270"/>
      <c r="G675" s="152" t="s">
        <v>157</v>
      </c>
      <c r="H675" s="153">
        <v>1</v>
      </c>
      <c r="I675" s="154">
        <v>83.26</v>
      </c>
      <c r="J675" s="154">
        <v>83.26</v>
      </c>
    </row>
    <row r="676" spans="1:10" ht="26.45" customHeight="1" x14ac:dyDescent="0.25">
      <c r="A676" s="150" t="s">
        <v>662</v>
      </c>
      <c r="B676" s="151" t="s">
        <v>1098</v>
      </c>
      <c r="C676" s="150" t="s">
        <v>152</v>
      </c>
      <c r="D676" s="150" t="s">
        <v>1099</v>
      </c>
      <c r="E676" s="270" t="s">
        <v>995</v>
      </c>
      <c r="F676" s="270"/>
      <c r="G676" s="152" t="s">
        <v>157</v>
      </c>
      <c r="H676" s="153">
        <v>1</v>
      </c>
      <c r="I676" s="154">
        <v>126.26</v>
      </c>
      <c r="J676" s="154">
        <v>126.26</v>
      </c>
    </row>
    <row r="677" spans="1:10" ht="26.45" customHeight="1" x14ac:dyDescent="0.25">
      <c r="A677" s="150" t="s">
        <v>662</v>
      </c>
      <c r="B677" s="151" t="s">
        <v>1096</v>
      </c>
      <c r="C677" s="150" t="s">
        <v>152</v>
      </c>
      <c r="D677" s="150" t="s">
        <v>1097</v>
      </c>
      <c r="E677" s="270" t="s">
        <v>995</v>
      </c>
      <c r="F677" s="270"/>
      <c r="G677" s="152" t="s">
        <v>157</v>
      </c>
      <c r="H677" s="153">
        <v>1</v>
      </c>
      <c r="I677" s="154">
        <v>205.95</v>
      </c>
      <c r="J677" s="154">
        <v>205.95</v>
      </c>
    </row>
    <row r="678" spans="1:10" ht="26.45" customHeight="1" x14ac:dyDescent="0.25">
      <c r="A678" s="150" t="s">
        <v>662</v>
      </c>
      <c r="B678" s="151" t="s">
        <v>1106</v>
      </c>
      <c r="C678" s="150" t="s">
        <v>152</v>
      </c>
      <c r="D678" s="150" t="s">
        <v>1107</v>
      </c>
      <c r="E678" s="270" t="s">
        <v>995</v>
      </c>
      <c r="F678" s="270"/>
      <c r="G678" s="152" t="s">
        <v>100</v>
      </c>
      <c r="H678" s="153">
        <v>1</v>
      </c>
      <c r="I678" s="154">
        <v>60.32</v>
      </c>
      <c r="J678" s="154">
        <v>60.32</v>
      </c>
    </row>
    <row r="679" spans="1:10" ht="39.6" customHeight="1" x14ac:dyDescent="0.25">
      <c r="A679" s="150" t="s">
        <v>662</v>
      </c>
      <c r="B679" s="151" t="s">
        <v>1108</v>
      </c>
      <c r="C679" s="150" t="s">
        <v>152</v>
      </c>
      <c r="D679" s="150" t="s">
        <v>1109</v>
      </c>
      <c r="E679" s="270" t="s">
        <v>995</v>
      </c>
      <c r="F679" s="270"/>
      <c r="G679" s="152" t="s">
        <v>157</v>
      </c>
      <c r="H679" s="153">
        <v>1</v>
      </c>
      <c r="I679" s="154">
        <v>65.67</v>
      </c>
      <c r="J679" s="154">
        <v>65.67</v>
      </c>
    </row>
    <row r="680" spans="1:10" ht="39.6" customHeight="1" x14ac:dyDescent="0.25">
      <c r="A680" s="150" t="s">
        <v>662</v>
      </c>
      <c r="B680" s="151" t="s">
        <v>1126</v>
      </c>
      <c r="C680" s="150" t="s">
        <v>161</v>
      </c>
      <c r="D680" s="150" t="s">
        <v>1127</v>
      </c>
      <c r="E680" s="270" t="s">
        <v>995</v>
      </c>
      <c r="F680" s="270"/>
      <c r="G680" s="152" t="s">
        <v>100</v>
      </c>
      <c r="H680" s="153">
        <v>6</v>
      </c>
      <c r="I680" s="154">
        <v>6.14</v>
      </c>
      <c r="J680" s="154">
        <v>36.840000000000003</v>
      </c>
    </row>
    <row r="681" spans="1:10" ht="26.45" customHeight="1" x14ac:dyDescent="0.25">
      <c r="A681" s="150" t="s">
        <v>662</v>
      </c>
      <c r="B681" s="151" t="s">
        <v>1110</v>
      </c>
      <c r="C681" s="150" t="s">
        <v>152</v>
      </c>
      <c r="D681" s="150" t="s">
        <v>1111</v>
      </c>
      <c r="E681" s="270" t="s">
        <v>995</v>
      </c>
      <c r="F681" s="270"/>
      <c r="G681" s="152" t="s">
        <v>100</v>
      </c>
      <c r="H681" s="153">
        <v>3</v>
      </c>
      <c r="I681" s="154">
        <v>1.63</v>
      </c>
      <c r="J681" s="154">
        <v>4.8899999999999997</v>
      </c>
    </row>
    <row r="682" spans="1:10" ht="25.5" x14ac:dyDescent="0.25">
      <c r="A682" s="150" t="s">
        <v>662</v>
      </c>
      <c r="B682" s="151" t="s">
        <v>1128</v>
      </c>
      <c r="C682" s="150" t="s">
        <v>152</v>
      </c>
      <c r="D682" s="150" t="s">
        <v>1129</v>
      </c>
      <c r="E682" s="270" t="s">
        <v>995</v>
      </c>
      <c r="F682" s="270"/>
      <c r="G682" s="152" t="s">
        <v>157</v>
      </c>
      <c r="H682" s="153">
        <v>10</v>
      </c>
      <c r="I682" s="154">
        <v>12.84</v>
      </c>
      <c r="J682" s="154">
        <v>128.4</v>
      </c>
    </row>
    <row r="683" spans="1:10" ht="14.45" customHeight="1" x14ac:dyDescent="0.25">
      <c r="A683" s="155"/>
      <c r="B683" s="155"/>
      <c r="C683" s="155"/>
      <c r="D683" s="155"/>
      <c r="E683" s="155" t="s">
        <v>669</v>
      </c>
      <c r="F683" s="156">
        <v>186.0369225</v>
      </c>
      <c r="G683" s="155" t="s">
        <v>670</v>
      </c>
      <c r="H683" s="156">
        <v>211</v>
      </c>
      <c r="I683" s="155" t="s">
        <v>671</v>
      </c>
      <c r="J683" s="156">
        <v>397.04</v>
      </c>
    </row>
    <row r="684" spans="1:10" x14ac:dyDescent="0.25">
      <c r="A684" s="155"/>
      <c r="B684" s="155"/>
      <c r="C684" s="155"/>
      <c r="D684" s="155"/>
      <c r="E684" s="155" t="s">
        <v>672</v>
      </c>
      <c r="F684" s="156">
        <v>568.80999999999995</v>
      </c>
      <c r="G684" s="155"/>
      <c r="H684" s="268" t="s">
        <v>673</v>
      </c>
      <c r="I684" s="268"/>
      <c r="J684" s="156">
        <v>3054.88</v>
      </c>
    </row>
    <row r="685" spans="1:10" ht="15" customHeight="1" x14ac:dyDescent="0.25">
      <c r="A685" s="271" t="s">
        <v>789</v>
      </c>
      <c r="B685" s="271"/>
      <c r="C685" s="271"/>
      <c r="D685" s="271"/>
      <c r="E685" s="271"/>
      <c r="F685" s="271"/>
      <c r="G685" s="271"/>
      <c r="H685" s="271"/>
      <c r="I685" s="271"/>
      <c r="J685" s="271"/>
    </row>
    <row r="686" spans="1:10" ht="15.75" thickBot="1" x14ac:dyDescent="0.3">
      <c r="A686" s="266" t="s">
        <v>1074</v>
      </c>
      <c r="B686" s="266"/>
      <c r="C686" s="266"/>
      <c r="D686" s="266"/>
      <c r="E686" s="266"/>
      <c r="F686" s="266"/>
      <c r="G686" s="266"/>
      <c r="H686" s="266"/>
      <c r="I686" s="266"/>
      <c r="J686" s="266"/>
    </row>
    <row r="687" spans="1:10" ht="15.75" thickTop="1" x14ac:dyDescent="0.25">
      <c r="A687" s="188"/>
      <c r="B687" s="188"/>
      <c r="C687" s="188"/>
      <c r="D687" s="188"/>
      <c r="E687" s="188"/>
      <c r="F687" s="188"/>
      <c r="G687" s="188"/>
      <c r="H687" s="188"/>
      <c r="I687" s="188"/>
      <c r="J687" s="188"/>
    </row>
    <row r="688" spans="1:10" x14ac:dyDescent="0.25">
      <c r="A688" s="141" t="s">
        <v>757</v>
      </c>
      <c r="B688" s="142" t="s">
        <v>144</v>
      </c>
      <c r="C688" s="141" t="s">
        <v>145</v>
      </c>
      <c r="D688" s="141" t="s">
        <v>146</v>
      </c>
      <c r="E688" s="272" t="s">
        <v>659</v>
      </c>
      <c r="F688" s="272"/>
      <c r="G688" s="143" t="s">
        <v>147</v>
      </c>
      <c r="H688" s="142" t="s">
        <v>101</v>
      </c>
      <c r="I688" s="142" t="s">
        <v>148</v>
      </c>
      <c r="J688" s="142" t="s">
        <v>4</v>
      </c>
    </row>
    <row r="689" spans="1:10" ht="39.6" customHeight="1" x14ac:dyDescent="0.25">
      <c r="A689" s="144" t="s">
        <v>660</v>
      </c>
      <c r="B689" s="145" t="s">
        <v>389</v>
      </c>
      <c r="C689" s="144" t="s">
        <v>152</v>
      </c>
      <c r="D689" s="144" t="s">
        <v>390</v>
      </c>
      <c r="E689" s="269" t="s">
        <v>995</v>
      </c>
      <c r="F689" s="269"/>
      <c r="G689" s="146" t="s">
        <v>157</v>
      </c>
      <c r="H689" s="149">
        <v>1</v>
      </c>
      <c r="I689" s="147">
        <v>2486.0700000000002</v>
      </c>
      <c r="J689" s="147">
        <v>2486.0700000000002</v>
      </c>
    </row>
    <row r="690" spans="1:10" ht="26.45" customHeight="1" x14ac:dyDescent="0.25">
      <c r="A690" s="150" t="s">
        <v>662</v>
      </c>
      <c r="B690" s="151" t="s">
        <v>1114</v>
      </c>
      <c r="C690" s="150" t="s">
        <v>152</v>
      </c>
      <c r="D690" s="150" t="s">
        <v>1115</v>
      </c>
      <c r="E690" s="270" t="s">
        <v>995</v>
      </c>
      <c r="F690" s="270"/>
      <c r="G690" s="152" t="s">
        <v>157</v>
      </c>
      <c r="H690" s="153">
        <v>1</v>
      </c>
      <c r="I690" s="154">
        <v>296.16000000000003</v>
      </c>
      <c r="J690" s="154">
        <v>296.16000000000003</v>
      </c>
    </row>
    <row r="691" spans="1:10" ht="26.45" customHeight="1" x14ac:dyDescent="0.25">
      <c r="A691" s="150" t="s">
        <v>662</v>
      </c>
      <c r="B691" s="151" t="s">
        <v>1116</v>
      </c>
      <c r="C691" s="150" t="s">
        <v>161</v>
      </c>
      <c r="D691" s="150" t="s">
        <v>1117</v>
      </c>
      <c r="E691" s="270" t="s">
        <v>995</v>
      </c>
      <c r="F691" s="270"/>
      <c r="G691" s="152" t="s">
        <v>157</v>
      </c>
      <c r="H691" s="153">
        <v>1</v>
      </c>
      <c r="I691" s="154">
        <v>75.989999999999995</v>
      </c>
      <c r="J691" s="154">
        <v>75.989999999999995</v>
      </c>
    </row>
    <row r="692" spans="1:10" ht="26.45" customHeight="1" x14ac:dyDescent="0.25">
      <c r="A692" s="150" t="s">
        <v>662</v>
      </c>
      <c r="B692" s="151" t="s">
        <v>1118</v>
      </c>
      <c r="C692" s="150" t="s">
        <v>152</v>
      </c>
      <c r="D692" s="150" t="s">
        <v>1119</v>
      </c>
      <c r="E692" s="270" t="s">
        <v>995</v>
      </c>
      <c r="F692" s="270"/>
      <c r="G692" s="152" t="s">
        <v>157</v>
      </c>
      <c r="H692" s="153">
        <v>1</v>
      </c>
      <c r="I692" s="154">
        <v>169.45</v>
      </c>
      <c r="J692" s="154">
        <v>169.45</v>
      </c>
    </row>
    <row r="693" spans="1:10" ht="26.45" customHeight="1" x14ac:dyDescent="0.25">
      <c r="A693" s="150" t="s">
        <v>662</v>
      </c>
      <c r="B693" s="151" t="s">
        <v>1120</v>
      </c>
      <c r="C693" s="150" t="s">
        <v>152</v>
      </c>
      <c r="D693" s="150" t="s">
        <v>1121</v>
      </c>
      <c r="E693" s="270" t="s">
        <v>995</v>
      </c>
      <c r="F693" s="270"/>
      <c r="G693" s="152" t="s">
        <v>157</v>
      </c>
      <c r="H693" s="153">
        <v>1</v>
      </c>
      <c r="I693" s="154">
        <v>131.69</v>
      </c>
      <c r="J693" s="154">
        <v>131.69</v>
      </c>
    </row>
    <row r="694" spans="1:10" ht="26.45" customHeight="1" x14ac:dyDescent="0.25">
      <c r="A694" s="150" t="s">
        <v>662</v>
      </c>
      <c r="B694" s="151" t="s">
        <v>1122</v>
      </c>
      <c r="C694" s="150" t="s">
        <v>152</v>
      </c>
      <c r="D694" s="150" t="s">
        <v>1123</v>
      </c>
      <c r="E694" s="270" t="s">
        <v>995</v>
      </c>
      <c r="F694" s="270"/>
      <c r="G694" s="152" t="s">
        <v>157</v>
      </c>
      <c r="H694" s="153">
        <v>3</v>
      </c>
      <c r="I694" s="154">
        <v>208.92</v>
      </c>
      <c r="J694" s="154">
        <v>626.76</v>
      </c>
    </row>
    <row r="695" spans="1:10" ht="39.6" customHeight="1" x14ac:dyDescent="0.25">
      <c r="A695" s="150" t="s">
        <v>662</v>
      </c>
      <c r="B695" s="151" t="s">
        <v>1124</v>
      </c>
      <c r="C695" s="150" t="s">
        <v>152</v>
      </c>
      <c r="D695" s="150" t="s">
        <v>1125</v>
      </c>
      <c r="E695" s="270" t="s">
        <v>995</v>
      </c>
      <c r="F695" s="270"/>
      <c r="G695" s="152" t="s">
        <v>157</v>
      </c>
      <c r="H695" s="153">
        <v>1</v>
      </c>
      <c r="I695" s="154">
        <v>91.16</v>
      </c>
      <c r="J695" s="154">
        <v>91.16</v>
      </c>
    </row>
    <row r="696" spans="1:10" ht="26.45" customHeight="1" x14ac:dyDescent="0.25">
      <c r="A696" s="150" t="s">
        <v>662</v>
      </c>
      <c r="B696" s="151" t="s">
        <v>1104</v>
      </c>
      <c r="C696" s="150" t="s">
        <v>152</v>
      </c>
      <c r="D696" s="150" t="s">
        <v>1105</v>
      </c>
      <c r="E696" s="270" t="s">
        <v>995</v>
      </c>
      <c r="F696" s="270"/>
      <c r="G696" s="152" t="s">
        <v>157</v>
      </c>
      <c r="H696" s="153">
        <v>1</v>
      </c>
      <c r="I696" s="154">
        <v>103.97</v>
      </c>
      <c r="J696" s="154">
        <v>103.97</v>
      </c>
    </row>
    <row r="697" spans="1:10" ht="26.45" customHeight="1" x14ac:dyDescent="0.25">
      <c r="A697" s="150" t="s">
        <v>662</v>
      </c>
      <c r="B697" s="151" t="s">
        <v>1102</v>
      </c>
      <c r="C697" s="150" t="s">
        <v>152</v>
      </c>
      <c r="D697" s="150" t="s">
        <v>1103</v>
      </c>
      <c r="E697" s="270" t="s">
        <v>995</v>
      </c>
      <c r="F697" s="270"/>
      <c r="G697" s="152" t="s">
        <v>157</v>
      </c>
      <c r="H697" s="153">
        <v>5</v>
      </c>
      <c r="I697" s="154">
        <v>55.86</v>
      </c>
      <c r="J697" s="154">
        <v>279.3</v>
      </c>
    </row>
    <row r="698" spans="1:10" ht="26.45" customHeight="1" x14ac:dyDescent="0.25">
      <c r="A698" s="150" t="s">
        <v>662</v>
      </c>
      <c r="B698" s="151" t="s">
        <v>1100</v>
      </c>
      <c r="C698" s="150" t="s">
        <v>152</v>
      </c>
      <c r="D698" s="150" t="s">
        <v>1101</v>
      </c>
      <c r="E698" s="270" t="s">
        <v>995</v>
      </c>
      <c r="F698" s="270"/>
      <c r="G698" s="152" t="s">
        <v>157</v>
      </c>
      <c r="H698" s="153">
        <v>1</v>
      </c>
      <c r="I698" s="154">
        <v>83.26</v>
      </c>
      <c r="J698" s="154">
        <v>83.26</v>
      </c>
    </row>
    <row r="699" spans="1:10" ht="26.45" customHeight="1" x14ac:dyDescent="0.25">
      <c r="A699" s="150" t="s">
        <v>662</v>
      </c>
      <c r="B699" s="151" t="s">
        <v>1098</v>
      </c>
      <c r="C699" s="150" t="s">
        <v>152</v>
      </c>
      <c r="D699" s="150" t="s">
        <v>1099</v>
      </c>
      <c r="E699" s="270" t="s">
        <v>995</v>
      </c>
      <c r="F699" s="270"/>
      <c r="G699" s="152" t="s">
        <v>157</v>
      </c>
      <c r="H699" s="153">
        <v>1</v>
      </c>
      <c r="I699" s="154">
        <v>126.26</v>
      </c>
      <c r="J699" s="154">
        <v>126.26</v>
      </c>
    </row>
    <row r="700" spans="1:10" ht="26.45" customHeight="1" x14ac:dyDescent="0.25">
      <c r="A700" s="150" t="s">
        <v>662</v>
      </c>
      <c r="B700" s="151" t="s">
        <v>1096</v>
      </c>
      <c r="C700" s="150" t="s">
        <v>152</v>
      </c>
      <c r="D700" s="150" t="s">
        <v>1097</v>
      </c>
      <c r="E700" s="270" t="s">
        <v>995</v>
      </c>
      <c r="F700" s="270"/>
      <c r="G700" s="152" t="s">
        <v>157</v>
      </c>
      <c r="H700" s="153">
        <v>1</v>
      </c>
      <c r="I700" s="154">
        <v>205.95</v>
      </c>
      <c r="J700" s="154">
        <v>205.95</v>
      </c>
    </row>
    <row r="701" spans="1:10" ht="26.45" customHeight="1" x14ac:dyDescent="0.25">
      <c r="A701" s="150" t="s">
        <v>662</v>
      </c>
      <c r="B701" s="151" t="s">
        <v>1106</v>
      </c>
      <c r="C701" s="150" t="s">
        <v>152</v>
      </c>
      <c r="D701" s="150" t="s">
        <v>1107</v>
      </c>
      <c r="E701" s="270" t="s">
        <v>995</v>
      </c>
      <c r="F701" s="270"/>
      <c r="G701" s="152" t="s">
        <v>100</v>
      </c>
      <c r="H701" s="153">
        <v>1</v>
      </c>
      <c r="I701" s="154">
        <v>60.32</v>
      </c>
      <c r="J701" s="154">
        <v>60.32</v>
      </c>
    </row>
    <row r="702" spans="1:10" ht="39.6" customHeight="1" x14ac:dyDescent="0.25">
      <c r="A702" s="150" t="s">
        <v>662</v>
      </c>
      <c r="B702" s="151" t="s">
        <v>1108</v>
      </c>
      <c r="C702" s="150" t="s">
        <v>152</v>
      </c>
      <c r="D702" s="150" t="s">
        <v>1109</v>
      </c>
      <c r="E702" s="270" t="s">
        <v>995</v>
      </c>
      <c r="F702" s="270"/>
      <c r="G702" s="152" t="s">
        <v>157</v>
      </c>
      <c r="H702" s="153">
        <v>1</v>
      </c>
      <c r="I702" s="154">
        <v>65.67</v>
      </c>
      <c r="J702" s="154">
        <v>65.67</v>
      </c>
    </row>
    <row r="703" spans="1:10" ht="39.6" customHeight="1" x14ac:dyDescent="0.25">
      <c r="A703" s="150" t="s">
        <v>662</v>
      </c>
      <c r="B703" s="151" t="s">
        <v>1126</v>
      </c>
      <c r="C703" s="150" t="s">
        <v>161</v>
      </c>
      <c r="D703" s="150" t="s">
        <v>1127</v>
      </c>
      <c r="E703" s="270" t="s">
        <v>995</v>
      </c>
      <c r="F703" s="270"/>
      <c r="G703" s="152" t="s">
        <v>100</v>
      </c>
      <c r="H703" s="153">
        <v>6</v>
      </c>
      <c r="I703" s="154">
        <v>6.14</v>
      </c>
      <c r="J703" s="154">
        <v>36.840000000000003</v>
      </c>
    </row>
    <row r="704" spans="1:10" ht="26.45" customHeight="1" x14ac:dyDescent="0.25">
      <c r="A704" s="150" t="s">
        <v>662</v>
      </c>
      <c r="B704" s="151" t="s">
        <v>1110</v>
      </c>
      <c r="C704" s="150" t="s">
        <v>152</v>
      </c>
      <c r="D704" s="150" t="s">
        <v>1111</v>
      </c>
      <c r="E704" s="270" t="s">
        <v>995</v>
      </c>
      <c r="F704" s="270"/>
      <c r="G704" s="152" t="s">
        <v>100</v>
      </c>
      <c r="H704" s="153">
        <v>3</v>
      </c>
      <c r="I704" s="154">
        <v>1.63</v>
      </c>
      <c r="J704" s="154">
        <v>4.8899999999999997</v>
      </c>
    </row>
    <row r="705" spans="1:10" ht="25.5" x14ac:dyDescent="0.25">
      <c r="A705" s="150" t="s">
        <v>662</v>
      </c>
      <c r="B705" s="151" t="s">
        <v>1128</v>
      </c>
      <c r="C705" s="150" t="s">
        <v>152</v>
      </c>
      <c r="D705" s="150" t="s">
        <v>1129</v>
      </c>
      <c r="E705" s="270" t="s">
        <v>995</v>
      </c>
      <c r="F705" s="270"/>
      <c r="G705" s="152" t="s">
        <v>157</v>
      </c>
      <c r="H705" s="153">
        <v>10</v>
      </c>
      <c r="I705" s="154">
        <v>12.84</v>
      </c>
      <c r="J705" s="154">
        <v>128.4</v>
      </c>
    </row>
    <row r="706" spans="1:10" ht="14.45" customHeight="1" x14ac:dyDescent="0.25">
      <c r="A706" s="155"/>
      <c r="B706" s="155"/>
      <c r="C706" s="155"/>
      <c r="D706" s="155"/>
      <c r="E706" s="155" t="s">
        <v>669</v>
      </c>
      <c r="F706" s="156">
        <v>186.0369225</v>
      </c>
      <c r="G706" s="155" t="s">
        <v>670</v>
      </c>
      <c r="H706" s="156">
        <v>211</v>
      </c>
      <c r="I706" s="155" t="s">
        <v>671</v>
      </c>
      <c r="J706" s="156">
        <v>397.04</v>
      </c>
    </row>
    <row r="707" spans="1:10" x14ac:dyDescent="0.25">
      <c r="A707" s="155"/>
      <c r="B707" s="155"/>
      <c r="C707" s="155"/>
      <c r="D707" s="155"/>
      <c r="E707" s="155" t="s">
        <v>672</v>
      </c>
      <c r="F707" s="156">
        <v>568.80999999999995</v>
      </c>
      <c r="G707" s="155"/>
      <c r="H707" s="268" t="s">
        <v>673</v>
      </c>
      <c r="I707" s="268"/>
      <c r="J707" s="156">
        <v>3054.88</v>
      </c>
    </row>
    <row r="708" spans="1:10" ht="15" customHeight="1" x14ac:dyDescent="0.25">
      <c r="A708" s="271" t="s">
        <v>789</v>
      </c>
      <c r="B708" s="271"/>
      <c r="C708" s="271"/>
      <c r="D708" s="271"/>
      <c r="E708" s="271"/>
      <c r="F708" s="271"/>
      <c r="G708" s="271"/>
      <c r="H708" s="271"/>
      <c r="I708" s="271"/>
      <c r="J708" s="271"/>
    </row>
    <row r="709" spans="1:10" ht="15.75" thickBot="1" x14ac:dyDescent="0.3">
      <c r="A709" s="266" t="s">
        <v>1074</v>
      </c>
      <c r="B709" s="266"/>
      <c r="C709" s="266"/>
      <c r="D709" s="266"/>
      <c r="E709" s="266"/>
      <c r="F709" s="266"/>
      <c r="G709" s="266"/>
      <c r="H709" s="266"/>
      <c r="I709" s="266"/>
      <c r="J709" s="266"/>
    </row>
    <row r="710" spans="1:10" ht="15.75" thickTop="1" x14ac:dyDescent="0.25">
      <c r="A710" s="188"/>
      <c r="B710" s="188"/>
      <c r="C710" s="188"/>
      <c r="D710" s="188"/>
      <c r="E710" s="188"/>
      <c r="F710" s="188"/>
      <c r="G710" s="188"/>
      <c r="H710" s="188"/>
      <c r="I710" s="188"/>
      <c r="J710" s="188"/>
    </row>
    <row r="711" spans="1:10" ht="66" customHeight="1" x14ac:dyDescent="0.25">
      <c r="A711" s="141" t="s">
        <v>758</v>
      </c>
      <c r="B711" s="142" t="s">
        <v>144</v>
      </c>
      <c r="C711" s="141" t="s">
        <v>145</v>
      </c>
      <c r="D711" s="141" t="s">
        <v>146</v>
      </c>
      <c r="E711" s="272" t="s">
        <v>659</v>
      </c>
      <c r="F711" s="272"/>
      <c r="G711" s="143" t="s">
        <v>147</v>
      </c>
      <c r="H711" s="142" t="s">
        <v>101</v>
      </c>
      <c r="I711" s="142" t="s">
        <v>148</v>
      </c>
      <c r="J711" s="142" t="s">
        <v>4</v>
      </c>
    </row>
    <row r="712" spans="1:10" ht="63.75" x14ac:dyDescent="0.25">
      <c r="A712" s="144" t="s">
        <v>660</v>
      </c>
      <c r="B712" s="145" t="s">
        <v>392</v>
      </c>
      <c r="C712" s="144" t="s">
        <v>152</v>
      </c>
      <c r="D712" s="144" t="s">
        <v>393</v>
      </c>
      <c r="E712" s="269" t="s">
        <v>995</v>
      </c>
      <c r="F712" s="269"/>
      <c r="G712" s="146" t="s">
        <v>157</v>
      </c>
      <c r="H712" s="149">
        <v>1</v>
      </c>
      <c r="I712" s="147">
        <v>275.14</v>
      </c>
      <c r="J712" s="147">
        <v>275.14</v>
      </c>
    </row>
    <row r="713" spans="1:10" ht="25.5" x14ac:dyDescent="0.25">
      <c r="A713" s="150" t="s">
        <v>662</v>
      </c>
      <c r="B713" s="151" t="s">
        <v>998</v>
      </c>
      <c r="C713" s="150" t="s">
        <v>161</v>
      </c>
      <c r="D713" s="150" t="s">
        <v>999</v>
      </c>
      <c r="E713" s="270" t="s">
        <v>665</v>
      </c>
      <c r="F713" s="270"/>
      <c r="G713" s="152" t="s">
        <v>666</v>
      </c>
      <c r="H713" s="153">
        <v>0.3</v>
      </c>
      <c r="I713" s="154">
        <v>23.61</v>
      </c>
      <c r="J713" s="154">
        <v>7.08</v>
      </c>
    </row>
    <row r="714" spans="1:10" ht="39.6" customHeight="1" x14ac:dyDescent="0.25">
      <c r="A714" s="150" t="s">
        <v>662</v>
      </c>
      <c r="B714" s="151" t="s">
        <v>792</v>
      </c>
      <c r="C714" s="150" t="s">
        <v>161</v>
      </c>
      <c r="D714" s="150" t="s">
        <v>793</v>
      </c>
      <c r="E714" s="270" t="s">
        <v>665</v>
      </c>
      <c r="F714" s="270"/>
      <c r="G714" s="152" t="s">
        <v>666</v>
      </c>
      <c r="H714" s="153">
        <v>0.3</v>
      </c>
      <c r="I714" s="154">
        <v>18.25</v>
      </c>
      <c r="J714" s="154">
        <v>5.47</v>
      </c>
    </row>
    <row r="715" spans="1:10" ht="26.45" customHeight="1" x14ac:dyDescent="0.25">
      <c r="A715" s="150" t="s">
        <v>662</v>
      </c>
      <c r="B715" s="151" t="s">
        <v>368</v>
      </c>
      <c r="C715" s="150" t="s">
        <v>161</v>
      </c>
      <c r="D715" s="150" t="s">
        <v>369</v>
      </c>
      <c r="E715" s="270" t="s">
        <v>995</v>
      </c>
      <c r="F715" s="270"/>
      <c r="G715" s="152" t="s">
        <v>157</v>
      </c>
      <c r="H715" s="153">
        <v>1</v>
      </c>
      <c r="I715" s="154">
        <v>147.35</v>
      </c>
      <c r="J715" s="154">
        <v>147.35</v>
      </c>
    </row>
    <row r="716" spans="1:10" ht="25.5" x14ac:dyDescent="0.25">
      <c r="A716" s="150" t="s">
        <v>662</v>
      </c>
      <c r="B716" s="151" t="s">
        <v>362</v>
      </c>
      <c r="C716" s="150" t="s">
        <v>161</v>
      </c>
      <c r="D716" s="150" t="s">
        <v>363</v>
      </c>
      <c r="E716" s="270" t="s">
        <v>814</v>
      </c>
      <c r="F716" s="270"/>
      <c r="G716" s="152" t="s">
        <v>166</v>
      </c>
      <c r="H716" s="153">
        <v>4.4999999999999998E-2</v>
      </c>
      <c r="I716" s="154">
        <v>72.19</v>
      </c>
      <c r="J716" s="154">
        <v>3.24</v>
      </c>
    </row>
    <row r="717" spans="1:10" ht="25.5" x14ac:dyDescent="0.25">
      <c r="A717" s="189" t="s">
        <v>798</v>
      </c>
      <c r="B717" s="190" t="s">
        <v>1130</v>
      </c>
      <c r="C717" s="189" t="s">
        <v>810</v>
      </c>
      <c r="D717" s="189" t="s">
        <v>1131</v>
      </c>
      <c r="E717" s="267" t="s">
        <v>805</v>
      </c>
      <c r="F717" s="267"/>
      <c r="G717" s="191" t="s">
        <v>153</v>
      </c>
      <c r="H717" s="192">
        <v>1</v>
      </c>
      <c r="I717" s="193">
        <v>112</v>
      </c>
      <c r="J717" s="193">
        <v>112</v>
      </c>
    </row>
    <row r="718" spans="1:10" ht="14.45" customHeight="1" x14ac:dyDescent="0.25">
      <c r="A718" s="155"/>
      <c r="B718" s="155"/>
      <c r="C718" s="155"/>
      <c r="D718" s="155"/>
      <c r="E718" s="155" t="s">
        <v>669</v>
      </c>
      <c r="F718" s="156">
        <v>37.039640146190607</v>
      </c>
      <c r="G718" s="155" t="s">
        <v>670</v>
      </c>
      <c r="H718" s="156">
        <v>42.01</v>
      </c>
      <c r="I718" s="155" t="s">
        <v>671</v>
      </c>
      <c r="J718" s="156">
        <v>79.049999999999983</v>
      </c>
    </row>
    <row r="719" spans="1:10" x14ac:dyDescent="0.25">
      <c r="A719" s="155"/>
      <c r="B719" s="155"/>
      <c r="C719" s="155"/>
      <c r="D719" s="155"/>
      <c r="E719" s="155" t="s">
        <v>672</v>
      </c>
      <c r="F719" s="156">
        <v>62.95</v>
      </c>
      <c r="G719" s="155"/>
      <c r="H719" s="268" t="s">
        <v>673</v>
      </c>
      <c r="I719" s="268"/>
      <c r="J719" s="156">
        <v>338.09</v>
      </c>
    </row>
    <row r="720" spans="1:10" ht="15" customHeight="1" x14ac:dyDescent="0.25">
      <c r="A720" s="271" t="s">
        <v>789</v>
      </c>
      <c r="B720" s="271"/>
      <c r="C720" s="271"/>
      <c r="D720" s="271"/>
      <c r="E720" s="271"/>
      <c r="F720" s="271"/>
      <c r="G720" s="271"/>
      <c r="H720" s="271"/>
      <c r="I720" s="271"/>
      <c r="J720" s="271"/>
    </row>
    <row r="721" spans="1:10" ht="15.75" thickBot="1" x14ac:dyDescent="0.3">
      <c r="A721" s="266" t="s">
        <v>1132</v>
      </c>
      <c r="B721" s="266"/>
      <c r="C721" s="266"/>
      <c r="D721" s="266"/>
      <c r="E721" s="266"/>
      <c r="F721" s="266"/>
      <c r="G721" s="266"/>
      <c r="H721" s="266"/>
      <c r="I721" s="266"/>
      <c r="J721" s="266"/>
    </row>
    <row r="722" spans="1:10" ht="15.75" thickTop="1" x14ac:dyDescent="0.25">
      <c r="A722" s="188"/>
      <c r="B722" s="188"/>
      <c r="C722" s="188"/>
      <c r="D722" s="188"/>
      <c r="E722" s="188"/>
      <c r="F722" s="188"/>
      <c r="G722" s="188"/>
      <c r="H722" s="188"/>
      <c r="I722" s="188"/>
      <c r="J722" s="188"/>
    </row>
    <row r="723" spans="1:10" ht="26.45" customHeight="1" x14ac:dyDescent="0.25">
      <c r="A723" s="141" t="s">
        <v>759</v>
      </c>
      <c r="B723" s="142" t="s">
        <v>144</v>
      </c>
      <c r="C723" s="141" t="s">
        <v>145</v>
      </c>
      <c r="D723" s="141" t="s">
        <v>146</v>
      </c>
      <c r="E723" s="272" t="s">
        <v>659</v>
      </c>
      <c r="F723" s="272"/>
      <c r="G723" s="143" t="s">
        <v>147</v>
      </c>
      <c r="H723" s="142" t="s">
        <v>101</v>
      </c>
      <c r="I723" s="142" t="s">
        <v>148</v>
      </c>
      <c r="J723" s="142" t="s">
        <v>4</v>
      </c>
    </row>
    <row r="724" spans="1:10" ht="26.45" customHeight="1" x14ac:dyDescent="0.25">
      <c r="A724" s="144" t="s">
        <v>660</v>
      </c>
      <c r="B724" s="145" t="s">
        <v>399</v>
      </c>
      <c r="C724" s="144" t="s">
        <v>152</v>
      </c>
      <c r="D724" s="144" t="s">
        <v>400</v>
      </c>
      <c r="E724" s="269" t="s">
        <v>995</v>
      </c>
      <c r="F724" s="269"/>
      <c r="G724" s="146" t="s">
        <v>100</v>
      </c>
      <c r="H724" s="149">
        <v>1</v>
      </c>
      <c r="I724" s="147">
        <v>37.53</v>
      </c>
      <c r="J724" s="147">
        <v>37.53</v>
      </c>
    </row>
    <row r="725" spans="1:10" ht="26.45" customHeight="1" x14ac:dyDescent="0.25">
      <c r="A725" s="150" t="s">
        <v>662</v>
      </c>
      <c r="B725" s="151" t="s">
        <v>1055</v>
      </c>
      <c r="C725" s="150" t="s">
        <v>161</v>
      </c>
      <c r="D725" s="150" t="s">
        <v>1056</v>
      </c>
      <c r="E725" s="270" t="s">
        <v>1042</v>
      </c>
      <c r="F725" s="270"/>
      <c r="G725" s="152" t="s">
        <v>100</v>
      </c>
      <c r="H725" s="153">
        <v>1</v>
      </c>
      <c r="I725" s="154">
        <v>22.2</v>
      </c>
      <c r="J725" s="154">
        <v>22.2</v>
      </c>
    </row>
    <row r="726" spans="1:10" ht="25.5" x14ac:dyDescent="0.25">
      <c r="A726" s="150" t="s">
        <v>662</v>
      </c>
      <c r="B726" s="151" t="s">
        <v>1057</v>
      </c>
      <c r="C726" s="150" t="s">
        <v>161</v>
      </c>
      <c r="D726" s="150" t="s">
        <v>1058</v>
      </c>
      <c r="E726" s="270" t="s">
        <v>1042</v>
      </c>
      <c r="F726" s="270"/>
      <c r="G726" s="152" t="s">
        <v>100</v>
      </c>
      <c r="H726" s="153">
        <v>1</v>
      </c>
      <c r="I726" s="154">
        <v>5.22</v>
      </c>
      <c r="J726" s="154">
        <v>5.22</v>
      </c>
    </row>
    <row r="727" spans="1:10" ht="25.5" x14ac:dyDescent="0.25">
      <c r="A727" s="150" t="s">
        <v>662</v>
      </c>
      <c r="B727" s="151" t="s">
        <v>998</v>
      </c>
      <c r="C727" s="150" t="s">
        <v>161</v>
      </c>
      <c r="D727" s="150" t="s">
        <v>999</v>
      </c>
      <c r="E727" s="270" t="s">
        <v>665</v>
      </c>
      <c r="F727" s="270"/>
      <c r="G727" s="152" t="s">
        <v>666</v>
      </c>
      <c r="H727" s="153">
        <v>0.17</v>
      </c>
      <c r="I727" s="154">
        <v>23.61</v>
      </c>
      <c r="J727" s="154">
        <v>4.01</v>
      </c>
    </row>
    <row r="728" spans="1:10" ht="25.5" x14ac:dyDescent="0.25">
      <c r="A728" s="150" t="s">
        <v>662</v>
      </c>
      <c r="B728" s="151" t="s">
        <v>996</v>
      </c>
      <c r="C728" s="150" t="s">
        <v>161</v>
      </c>
      <c r="D728" s="150" t="s">
        <v>997</v>
      </c>
      <c r="E728" s="270" t="s">
        <v>665</v>
      </c>
      <c r="F728" s="270"/>
      <c r="G728" s="152" t="s">
        <v>666</v>
      </c>
      <c r="H728" s="153">
        <v>0.17</v>
      </c>
      <c r="I728" s="154">
        <v>18.64</v>
      </c>
      <c r="J728" s="154">
        <v>3.16</v>
      </c>
    </row>
    <row r="729" spans="1:10" x14ac:dyDescent="0.25">
      <c r="A729" s="189" t="s">
        <v>798</v>
      </c>
      <c r="B729" s="190" t="s">
        <v>1133</v>
      </c>
      <c r="C729" s="189" t="s">
        <v>161</v>
      </c>
      <c r="D729" s="189" t="s">
        <v>1134</v>
      </c>
      <c r="E729" s="267" t="s">
        <v>805</v>
      </c>
      <c r="F729" s="267"/>
      <c r="G729" s="191" t="s">
        <v>100</v>
      </c>
      <c r="H729" s="192">
        <v>1.0169999999999999</v>
      </c>
      <c r="I729" s="193">
        <v>2.9</v>
      </c>
      <c r="J729" s="193">
        <v>2.94</v>
      </c>
    </row>
    <row r="730" spans="1:10" ht="14.45" customHeight="1" x14ac:dyDescent="0.25">
      <c r="A730" s="155"/>
      <c r="B730" s="155"/>
      <c r="C730" s="155"/>
      <c r="D730" s="155"/>
      <c r="E730" s="155" t="s">
        <v>669</v>
      </c>
      <c r="F730" s="156">
        <v>12.28094836472683</v>
      </c>
      <c r="G730" s="155" t="s">
        <v>670</v>
      </c>
      <c r="H730" s="156">
        <v>13.93</v>
      </c>
      <c r="I730" s="155" t="s">
        <v>671</v>
      </c>
      <c r="J730" s="156">
        <v>26.21</v>
      </c>
    </row>
    <row r="731" spans="1:10" x14ac:dyDescent="0.25">
      <c r="A731" s="155"/>
      <c r="B731" s="155"/>
      <c r="C731" s="155"/>
      <c r="D731" s="155"/>
      <c r="E731" s="155" t="s">
        <v>672</v>
      </c>
      <c r="F731" s="156">
        <v>8.58</v>
      </c>
      <c r="G731" s="155"/>
      <c r="H731" s="268" t="s">
        <v>673</v>
      </c>
      <c r="I731" s="268"/>
      <c r="J731" s="156">
        <v>46.11</v>
      </c>
    </row>
    <row r="732" spans="1:10" ht="15" customHeight="1" x14ac:dyDescent="0.25">
      <c r="A732" s="271" t="s">
        <v>789</v>
      </c>
      <c r="B732" s="271"/>
      <c r="C732" s="271"/>
      <c r="D732" s="271"/>
      <c r="E732" s="271"/>
      <c r="F732" s="271"/>
      <c r="G732" s="271"/>
      <c r="H732" s="271"/>
      <c r="I732" s="271"/>
      <c r="J732" s="271"/>
    </row>
    <row r="733" spans="1:10" ht="15.75" thickBot="1" x14ac:dyDescent="0.3">
      <c r="A733" s="266" t="s">
        <v>1135</v>
      </c>
      <c r="B733" s="266"/>
      <c r="C733" s="266"/>
      <c r="D733" s="266"/>
      <c r="E733" s="266"/>
      <c r="F733" s="266"/>
      <c r="G733" s="266"/>
      <c r="H733" s="266"/>
      <c r="I733" s="266"/>
      <c r="J733" s="266"/>
    </row>
    <row r="734" spans="1:10" ht="15.75" thickTop="1" x14ac:dyDescent="0.25">
      <c r="A734" s="188"/>
      <c r="B734" s="188"/>
      <c r="C734" s="188"/>
      <c r="D734" s="188"/>
      <c r="E734" s="188"/>
      <c r="F734" s="188"/>
      <c r="G734" s="188"/>
      <c r="H734" s="188"/>
      <c r="I734" s="188"/>
      <c r="J734" s="188"/>
    </row>
    <row r="735" spans="1:10" ht="39.6" customHeight="1" x14ac:dyDescent="0.25">
      <c r="A735" s="141" t="s">
        <v>760</v>
      </c>
      <c r="B735" s="142" t="s">
        <v>144</v>
      </c>
      <c r="C735" s="141" t="s">
        <v>145</v>
      </c>
      <c r="D735" s="141" t="s">
        <v>146</v>
      </c>
      <c r="E735" s="272" t="s">
        <v>659</v>
      </c>
      <c r="F735" s="272"/>
      <c r="G735" s="143" t="s">
        <v>147</v>
      </c>
      <c r="H735" s="142" t="s">
        <v>101</v>
      </c>
      <c r="I735" s="142" t="s">
        <v>148</v>
      </c>
      <c r="J735" s="142" t="s">
        <v>4</v>
      </c>
    </row>
    <row r="736" spans="1:10" ht="38.25" x14ac:dyDescent="0.25">
      <c r="A736" s="144" t="s">
        <v>660</v>
      </c>
      <c r="B736" s="145" t="s">
        <v>401</v>
      </c>
      <c r="C736" s="144" t="s">
        <v>152</v>
      </c>
      <c r="D736" s="144" t="s">
        <v>402</v>
      </c>
      <c r="E736" s="269" t="s">
        <v>995</v>
      </c>
      <c r="F736" s="269"/>
      <c r="G736" s="146" t="s">
        <v>100</v>
      </c>
      <c r="H736" s="149">
        <v>1</v>
      </c>
      <c r="I736" s="147">
        <v>27.33</v>
      </c>
      <c r="J736" s="147">
        <v>27.33</v>
      </c>
    </row>
    <row r="737" spans="1:10" ht="25.5" x14ac:dyDescent="0.25">
      <c r="A737" s="150" t="s">
        <v>662</v>
      </c>
      <c r="B737" s="151" t="s">
        <v>998</v>
      </c>
      <c r="C737" s="150" t="s">
        <v>161</v>
      </c>
      <c r="D737" s="150" t="s">
        <v>999</v>
      </c>
      <c r="E737" s="270" t="s">
        <v>665</v>
      </c>
      <c r="F737" s="270"/>
      <c r="G737" s="152" t="s">
        <v>666</v>
      </c>
      <c r="H737" s="153">
        <v>0.17</v>
      </c>
      <c r="I737" s="154">
        <v>23.61</v>
      </c>
      <c r="J737" s="154">
        <v>4.01</v>
      </c>
    </row>
    <row r="738" spans="1:10" ht="26.45" customHeight="1" x14ac:dyDescent="0.25">
      <c r="A738" s="150" t="s">
        <v>662</v>
      </c>
      <c r="B738" s="151" t="s">
        <v>996</v>
      </c>
      <c r="C738" s="150" t="s">
        <v>161</v>
      </c>
      <c r="D738" s="150" t="s">
        <v>997</v>
      </c>
      <c r="E738" s="270" t="s">
        <v>665</v>
      </c>
      <c r="F738" s="270"/>
      <c r="G738" s="152" t="s">
        <v>666</v>
      </c>
      <c r="H738" s="153">
        <v>0.17</v>
      </c>
      <c r="I738" s="154">
        <v>18.64</v>
      </c>
      <c r="J738" s="154">
        <v>3.16</v>
      </c>
    </row>
    <row r="739" spans="1:10" ht="26.45" customHeight="1" x14ac:dyDescent="0.25">
      <c r="A739" s="150" t="s">
        <v>662</v>
      </c>
      <c r="B739" s="151" t="s">
        <v>395</v>
      </c>
      <c r="C739" s="150" t="s">
        <v>161</v>
      </c>
      <c r="D739" s="150" t="s">
        <v>396</v>
      </c>
      <c r="E739" s="270" t="s">
        <v>1042</v>
      </c>
      <c r="F739" s="270"/>
      <c r="G739" s="152" t="s">
        <v>100</v>
      </c>
      <c r="H739" s="153">
        <v>1</v>
      </c>
      <c r="I739" s="154">
        <v>5.72</v>
      </c>
      <c r="J739" s="154">
        <v>5.72</v>
      </c>
    </row>
    <row r="740" spans="1:10" ht="25.5" x14ac:dyDescent="0.25">
      <c r="A740" s="150" t="s">
        <v>662</v>
      </c>
      <c r="B740" s="151" t="s">
        <v>397</v>
      </c>
      <c r="C740" s="150" t="s">
        <v>161</v>
      </c>
      <c r="D740" s="150" t="s">
        <v>398</v>
      </c>
      <c r="E740" s="270" t="s">
        <v>1042</v>
      </c>
      <c r="F740" s="270"/>
      <c r="G740" s="152" t="s">
        <v>100</v>
      </c>
      <c r="H740" s="153">
        <v>1</v>
      </c>
      <c r="I740" s="154">
        <v>11.5</v>
      </c>
      <c r="J740" s="154">
        <v>11.5</v>
      </c>
    </row>
    <row r="741" spans="1:10" x14ac:dyDescent="0.25">
      <c r="A741" s="189" t="s">
        <v>798</v>
      </c>
      <c r="B741" s="190" t="s">
        <v>1133</v>
      </c>
      <c r="C741" s="189" t="s">
        <v>161</v>
      </c>
      <c r="D741" s="189" t="s">
        <v>1134</v>
      </c>
      <c r="E741" s="267" t="s">
        <v>805</v>
      </c>
      <c r="F741" s="267"/>
      <c r="G741" s="191" t="s">
        <v>100</v>
      </c>
      <c r="H741" s="192">
        <v>1.0169999999999999</v>
      </c>
      <c r="I741" s="193">
        <v>2.9</v>
      </c>
      <c r="J741" s="193">
        <v>2.94</v>
      </c>
    </row>
    <row r="742" spans="1:10" ht="14.45" customHeight="1" x14ac:dyDescent="0.25">
      <c r="A742" s="155"/>
      <c r="B742" s="155"/>
      <c r="C742" s="155"/>
      <c r="D742" s="155"/>
      <c r="E742" s="155" t="s">
        <v>669</v>
      </c>
      <c r="F742" s="156">
        <v>8.7573798144503794</v>
      </c>
      <c r="G742" s="155" t="s">
        <v>670</v>
      </c>
      <c r="H742" s="156">
        <v>9.93</v>
      </c>
      <c r="I742" s="155" t="s">
        <v>671</v>
      </c>
      <c r="J742" s="156">
        <v>18.689999999999998</v>
      </c>
    </row>
    <row r="743" spans="1:10" x14ac:dyDescent="0.25">
      <c r="A743" s="155"/>
      <c r="B743" s="155"/>
      <c r="C743" s="155"/>
      <c r="D743" s="155"/>
      <c r="E743" s="155" t="s">
        <v>672</v>
      </c>
      <c r="F743" s="156">
        <v>6.25</v>
      </c>
      <c r="G743" s="155"/>
      <c r="H743" s="268" t="s">
        <v>673</v>
      </c>
      <c r="I743" s="268"/>
      <c r="J743" s="156">
        <v>33.58</v>
      </c>
    </row>
    <row r="744" spans="1:10" ht="15" customHeight="1" x14ac:dyDescent="0.25">
      <c r="A744" s="271" t="s">
        <v>789</v>
      </c>
      <c r="B744" s="271"/>
      <c r="C744" s="271"/>
      <c r="D744" s="271"/>
      <c r="E744" s="271"/>
      <c r="F744" s="271"/>
      <c r="G744" s="271"/>
      <c r="H744" s="271"/>
      <c r="I744" s="271"/>
      <c r="J744" s="271"/>
    </row>
    <row r="745" spans="1:10" ht="15.75" thickBot="1" x14ac:dyDescent="0.3">
      <c r="A745" s="266" t="s">
        <v>1135</v>
      </c>
      <c r="B745" s="266"/>
      <c r="C745" s="266"/>
      <c r="D745" s="266"/>
      <c r="E745" s="266"/>
      <c r="F745" s="266"/>
      <c r="G745" s="266"/>
      <c r="H745" s="266"/>
      <c r="I745" s="266"/>
      <c r="J745" s="266"/>
    </row>
    <row r="746" spans="1:10" ht="15.75" thickTop="1" x14ac:dyDescent="0.25">
      <c r="A746" s="188"/>
      <c r="B746" s="188"/>
      <c r="C746" s="188"/>
      <c r="D746" s="188"/>
      <c r="E746" s="188"/>
      <c r="F746" s="188"/>
      <c r="G746" s="188"/>
      <c r="H746" s="188"/>
      <c r="I746" s="188"/>
      <c r="J746" s="188"/>
    </row>
    <row r="747" spans="1:10" ht="26.45" customHeight="1" x14ac:dyDescent="0.25">
      <c r="A747" s="141" t="s">
        <v>1554</v>
      </c>
      <c r="B747" s="142" t="s">
        <v>144</v>
      </c>
      <c r="C747" s="141" t="s">
        <v>145</v>
      </c>
      <c r="D747" s="141" t="s">
        <v>146</v>
      </c>
      <c r="E747" s="272" t="s">
        <v>659</v>
      </c>
      <c r="F747" s="272"/>
      <c r="G747" s="143" t="s">
        <v>147</v>
      </c>
      <c r="H747" s="142" t="s">
        <v>101</v>
      </c>
      <c r="I747" s="142" t="s">
        <v>148</v>
      </c>
      <c r="J747" s="142" t="s">
        <v>4</v>
      </c>
    </row>
    <row r="748" spans="1:10" ht="25.5" x14ac:dyDescent="0.25">
      <c r="A748" s="144" t="s">
        <v>660</v>
      </c>
      <c r="B748" s="145" t="s">
        <v>1555</v>
      </c>
      <c r="C748" s="144" t="s">
        <v>152</v>
      </c>
      <c r="D748" s="144" t="s">
        <v>1556</v>
      </c>
      <c r="E748" s="269" t="s">
        <v>661</v>
      </c>
      <c r="F748" s="269"/>
      <c r="G748" s="146" t="s">
        <v>100</v>
      </c>
      <c r="H748" s="149">
        <v>1</v>
      </c>
      <c r="I748" s="147">
        <v>31.15</v>
      </c>
      <c r="J748" s="147">
        <v>31.15</v>
      </c>
    </row>
    <row r="749" spans="1:10" ht="25.5" x14ac:dyDescent="0.25">
      <c r="A749" s="150" t="s">
        <v>662</v>
      </c>
      <c r="B749" s="151" t="s">
        <v>996</v>
      </c>
      <c r="C749" s="150" t="s">
        <v>161</v>
      </c>
      <c r="D749" s="150" t="s">
        <v>997</v>
      </c>
      <c r="E749" s="270" t="s">
        <v>665</v>
      </c>
      <c r="F749" s="270"/>
      <c r="G749" s="152" t="s">
        <v>666</v>
      </c>
      <c r="H749" s="153">
        <v>0.21629999999999999</v>
      </c>
      <c r="I749" s="154">
        <v>18.64</v>
      </c>
      <c r="J749" s="154">
        <v>4.03</v>
      </c>
    </row>
    <row r="750" spans="1:10" ht="39.6" customHeight="1" x14ac:dyDescent="0.25">
      <c r="A750" s="150" t="s">
        <v>662</v>
      </c>
      <c r="B750" s="151" t="s">
        <v>998</v>
      </c>
      <c r="C750" s="150" t="s">
        <v>161</v>
      </c>
      <c r="D750" s="150" t="s">
        <v>999</v>
      </c>
      <c r="E750" s="270" t="s">
        <v>665</v>
      </c>
      <c r="F750" s="270"/>
      <c r="G750" s="152" t="s">
        <v>666</v>
      </c>
      <c r="H750" s="153">
        <v>0.21629999999999999</v>
      </c>
      <c r="I750" s="154">
        <v>23.61</v>
      </c>
      <c r="J750" s="154">
        <v>5.0999999999999996</v>
      </c>
    </row>
    <row r="751" spans="1:10" ht="39.6" customHeight="1" x14ac:dyDescent="0.25">
      <c r="A751" s="150" t="s">
        <v>662</v>
      </c>
      <c r="B751" s="151" t="s">
        <v>1224</v>
      </c>
      <c r="C751" s="150" t="s">
        <v>161</v>
      </c>
      <c r="D751" s="150" t="s">
        <v>1225</v>
      </c>
      <c r="E751" s="270" t="s">
        <v>1042</v>
      </c>
      <c r="F751" s="270"/>
      <c r="G751" s="152" t="s">
        <v>100</v>
      </c>
      <c r="H751" s="153">
        <v>2</v>
      </c>
      <c r="I751" s="154">
        <v>1.5</v>
      </c>
      <c r="J751" s="154">
        <v>3</v>
      </c>
    </row>
    <row r="752" spans="1:10" ht="38.25" x14ac:dyDescent="0.25">
      <c r="A752" s="150" t="s">
        <v>662</v>
      </c>
      <c r="B752" s="151" t="s">
        <v>1565</v>
      </c>
      <c r="C752" s="150" t="s">
        <v>161</v>
      </c>
      <c r="D752" s="150" t="s">
        <v>1566</v>
      </c>
      <c r="E752" s="270" t="s">
        <v>995</v>
      </c>
      <c r="F752" s="270"/>
      <c r="G752" s="152" t="s">
        <v>157</v>
      </c>
      <c r="H752" s="153">
        <v>0.33300000000000002</v>
      </c>
      <c r="I752" s="154">
        <v>10.99</v>
      </c>
      <c r="J752" s="154">
        <v>3.65</v>
      </c>
    </row>
    <row r="753" spans="1:10" ht="25.5" x14ac:dyDescent="0.25">
      <c r="A753" s="189" t="s">
        <v>798</v>
      </c>
      <c r="B753" s="190" t="s">
        <v>1567</v>
      </c>
      <c r="C753" s="189" t="s">
        <v>161</v>
      </c>
      <c r="D753" s="189" t="s">
        <v>1568</v>
      </c>
      <c r="E753" s="267" t="s">
        <v>805</v>
      </c>
      <c r="F753" s="267"/>
      <c r="G753" s="191" t="s">
        <v>100</v>
      </c>
      <c r="H753" s="192">
        <v>1.05</v>
      </c>
      <c r="I753" s="193">
        <v>14.64</v>
      </c>
      <c r="J753" s="193">
        <v>15.37</v>
      </c>
    </row>
    <row r="754" spans="1:10" ht="14.45" customHeight="1" x14ac:dyDescent="0.25">
      <c r="A754" s="155"/>
      <c r="B754" s="155"/>
      <c r="C754" s="155"/>
      <c r="D754" s="155"/>
      <c r="E754" s="155" t="s">
        <v>669</v>
      </c>
      <c r="F754" s="156">
        <v>5.1119857557867112</v>
      </c>
      <c r="G754" s="155" t="s">
        <v>670</v>
      </c>
      <c r="H754" s="156">
        <v>5.8</v>
      </c>
      <c r="I754" s="155" t="s">
        <v>671</v>
      </c>
      <c r="J754" s="156">
        <v>10.91</v>
      </c>
    </row>
    <row r="755" spans="1:10" x14ac:dyDescent="0.25">
      <c r="A755" s="155"/>
      <c r="B755" s="155"/>
      <c r="C755" s="155"/>
      <c r="D755" s="155"/>
      <c r="E755" s="155" t="s">
        <v>672</v>
      </c>
      <c r="F755" s="156">
        <v>7.12</v>
      </c>
      <c r="G755" s="155"/>
      <c r="H755" s="268" t="s">
        <v>673</v>
      </c>
      <c r="I755" s="268"/>
      <c r="J755" s="156">
        <v>38.270000000000003</v>
      </c>
    </row>
    <row r="756" spans="1:10" ht="15" customHeight="1" x14ac:dyDescent="0.25">
      <c r="A756" s="271" t="s">
        <v>789</v>
      </c>
      <c r="B756" s="271"/>
      <c r="C756" s="271"/>
      <c r="D756" s="271"/>
      <c r="E756" s="271"/>
      <c r="F756" s="271"/>
      <c r="G756" s="271"/>
      <c r="H756" s="271"/>
      <c r="I756" s="271"/>
      <c r="J756" s="271"/>
    </row>
    <row r="757" spans="1:10" ht="15.75" thickBot="1" x14ac:dyDescent="0.3">
      <c r="A757" s="266" t="s">
        <v>1569</v>
      </c>
      <c r="B757" s="266"/>
      <c r="C757" s="266"/>
      <c r="D757" s="266"/>
      <c r="E757" s="266"/>
      <c r="F757" s="266"/>
      <c r="G757" s="266"/>
      <c r="H757" s="266"/>
      <c r="I757" s="266"/>
      <c r="J757" s="266"/>
    </row>
    <row r="758" spans="1:10" ht="15.75" thickTop="1" x14ac:dyDescent="0.25">
      <c r="A758" s="188"/>
      <c r="B758" s="188"/>
      <c r="C758" s="188"/>
      <c r="D758" s="188"/>
      <c r="E758" s="188"/>
      <c r="F758" s="188"/>
      <c r="G758" s="188"/>
      <c r="H758" s="188"/>
      <c r="I758" s="188"/>
      <c r="J758" s="188"/>
    </row>
    <row r="759" spans="1:10" x14ac:dyDescent="0.25">
      <c r="A759" s="141" t="s">
        <v>761</v>
      </c>
      <c r="B759" s="142" t="s">
        <v>144</v>
      </c>
      <c r="C759" s="141" t="s">
        <v>145</v>
      </c>
      <c r="D759" s="141" t="s">
        <v>146</v>
      </c>
      <c r="E759" s="272" t="s">
        <v>659</v>
      </c>
      <c r="F759" s="272"/>
      <c r="G759" s="143" t="s">
        <v>147</v>
      </c>
      <c r="H759" s="142" t="s">
        <v>101</v>
      </c>
      <c r="I759" s="142" t="s">
        <v>148</v>
      </c>
      <c r="J759" s="142" t="s">
        <v>4</v>
      </c>
    </row>
    <row r="760" spans="1:10" ht="204" x14ac:dyDescent="0.25">
      <c r="A760" s="144" t="s">
        <v>660</v>
      </c>
      <c r="B760" s="145" t="s">
        <v>408</v>
      </c>
      <c r="C760" s="144" t="s">
        <v>152</v>
      </c>
      <c r="D760" s="144" t="s">
        <v>409</v>
      </c>
      <c r="E760" s="269" t="s">
        <v>995</v>
      </c>
      <c r="F760" s="269"/>
      <c r="G760" s="146" t="s">
        <v>157</v>
      </c>
      <c r="H760" s="149">
        <v>1</v>
      </c>
      <c r="I760" s="147">
        <v>43661.14</v>
      </c>
      <c r="J760" s="147">
        <v>43661.14</v>
      </c>
    </row>
    <row r="761" spans="1:10" ht="25.5" x14ac:dyDescent="0.25">
      <c r="A761" s="150" t="s">
        <v>662</v>
      </c>
      <c r="B761" s="151" t="s">
        <v>998</v>
      </c>
      <c r="C761" s="150" t="s">
        <v>161</v>
      </c>
      <c r="D761" s="150" t="s">
        <v>999</v>
      </c>
      <c r="E761" s="270" t="s">
        <v>665</v>
      </c>
      <c r="F761" s="270"/>
      <c r="G761" s="152" t="s">
        <v>666</v>
      </c>
      <c r="H761" s="153">
        <v>40</v>
      </c>
      <c r="I761" s="154">
        <v>23.61</v>
      </c>
      <c r="J761" s="154">
        <v>944.4</v>
      </c>
    </row>
    <row r="762" spans="1:10" ht="25.5" x14ac:dyDescent="0.25">
      <c r="A762" s="150" t="s">
        <v>662</v>
      </c>
      <c r="B762" s="151" t="s">
        <v>996</v>
      </c>
      <c r="C762" s="150" t="s">
        <v>161</v>
      </c>
      <c r="D762" s="150" t="s">
        <v>997</v>
      </c>
      <c r="E762" s="270" t="s">
        <v>665</v>
      </c>
      <c r="F762" s="270"/>
      <c r="G762" s="152" t="s">
        <v>666</v>
      </c>
      <c r="H762" s="153">
        <v>40</v>
      </c>
      <c r="I762" s="154">
        <v>18.64</v>
      </c>
      <c r="J762" s="154">
        <v>745.6</v>
      </c>
    </row>
    <row r="763" spans="1:10" x14ac:dyDescent="0.25">
      <c r="A763" s="189" t="s">
        <v>798</v>
      </c>
      <c r="B763" s="190" t="s">
        <v>1136</v>
      </c>
      <c r="C763" s="189" t="s">
        <v>161</v>
      </c>
      <c r="D763" s="189" t="s">
        <v>1137</v>
      </c>
      <c r="E763" s="267" t="s">
        <v>805</v>
      </c>
      <c r="F763" s="267"/>
      <c r="G763" s="191" t="s">
        <v>100</v>
      </c>
      <c r="H763" s="192">
        <v>500</v>
      </c>
      <c r="I763" s="193">
        <v>35.909999999999997</v>
      </c>
      <c r="J763" s="193">
        <v>17955</v>
      </c>
    </row>
    <row r="764" spans="1:10" x14ac:dyDescent="0.25">
      <c r="A764" s="189" t="s">
        <v>798</v>
      </c>
      <c r="B764" s="190" t="s">
        <v>1138</v>
      </c>
      <c r="C764" s="189" t="s">
        <v>161</v>
      </c>
      <c r="D764" s="189" t="s">
        <v>1139</v>
      </c>
      <c r="E764" s="267" t="s">
        <v>805</v>
      </c>
      <c r="F764" s="267"/>
      <c r="G764" s="191" t="s">
        <v>100</v>
      </c>
      <c r="H764" s="192">
        <v>300</v>
      </c>
      <c r="I764" s="193">
        <v>51.16</v>
      </c>
      <c r="J764" s="193">
        <v>15348</v>
      </c>
    </row>
    <row r="765" spans="1:10" ht="25.5" x14ac:dyDescent="0.25">
      <c r="A765" s="189" t="s">
        <v>798</v>
      </c>
      <c r="B765" s="190" t="s">
        <v>1140</v>
      </c>
      <c r="C765" s="189" t="s">
        <v>810</v>
      </c>
      <c r="D765" s="189" t="s">
        <v>1141</v>
      </c>
      <c r="E765" s="267" t="s">
        <v>805</v>
      </c>
      <c r="F765" s="267"/>
      <c r="G765" s="191" t="s">
        <v>153</v>
      </c>
      <c r="H765" s="192">
        <v>500</v>
      </c>
      <c r="I765" s="193">
        <v>2.17</v>
      </c>
      <c r="J765" s="193">
        <v>1085</v>
      </c>
    </row>
    <row r="766" spans="1:10" x14ac:dyDescent="0.25">
      <c r="A766" s="189" t="s">
        <v>798</v>
      </c>
      <c r="B766" s="190" t="s">
        <v>1142</v>
      </c>
      <c r="C766" s="189" t="s">
        <v>810</v>
      </c>
      <c r="D766" s="189" t="s">
        <v>1143</v>
      </c>
      <c r="E766" s="267" t="s">
        <v>805</v>
      </c>
      <c r="F766" s="267"/>
      <c r="G766" s="191" t="s">
        <v>153</v>
      </c>
      <c r="H766" s="192">
        <v>500</v>
      </c>
      <c r="I766" s="193">
        <v>0.53</v>
      </c>
      <c r="J766" s="193">
        <v>265</v>
      </c>
    </row>
    <row r="767" spans="1:10" ht="38.25" x14ac:dyDescent="0.25">
      <c r="A767" s="189" t="s">
        <v>798</v>
      </c>
      <c r="B767" s="190" t="s">
        <v>960</v>
      </c>
      <c r="C767" s="189" t="s">
        <v>161</v>
      </c>
      <c r="D767" s="189" t="s">
        <v>961</v>
      </c>
      <c r="E767" s="267" t="s">
        <v>805</v>
      </c>
      <c r="F767" s="267"/>
      <c r="G767" s="191" t="s">
        <v>157</v>
      </c>
      <c r="H767" s="192">
        <v>500</v>
      </c>
      <c r="I767" s="193">
        <v>0.71</v>
      </c>
      <c r="J767" s="193">
        <v>355</v>
      </c>
    </row>
    <row r="768" spans="1:10" ht="51" x14ac:dyDescent="0.25">
      <c r="A768" s="189" t="s">
        <v>798</v>
      </c>
      <c r="B768" s="190" t="s">
        <v>1144</v>
      </c>
      <c r="C768" s="189" t="s">
        <v>810</v>
      </c>
      <c r="D768" s="189" t="s">
        <v>1145</v>
      </c>
      <c r="E768" s="267" t="s">
        <v>805</v>
      </c>
      <c r="F768" s="267"/>
      <c r="G768" s="191" t="s">
        <v>153</v>
      </c>
      <c r="H768" s="192">
        <v>14</v>
      </c>
      <c r="I768" s="193">
        <v>4.6100000000000003</v>
      </c>
      <c r="J768" s="193">
        <v>64.540000000000006</v>
      </c>
    </row>
    <row r="769" spans="1:10" ht="25.5" x14ac:dyDescent="0.25">
      <c r="A769" s="189" t="s">
        <v>798</v>
      </c>
      <c r="B769" s="190" t="s">
        <v>1146</v>
      </c>
      <c r="C769" s="189" t="s">
        <v>161</v>
      </c>
      <c r="D769" s="189" t="s">
        <v>1147</v>
      </c>
      <c r="E769" s="267" t="s">
        <v>805</v>
      </c>
      <c r="F769" s="267"/>
      <c r="G769" s="191" t="s">
        <v>157</v>
      </c>
      <c r="H769" s="192">
        <v>50</v>
      </c>
      <c r="I769" s="193">
        <v>10.53</v>
      </c>
      <c r="J769" s="193">
        <v>526.5</v>
      </c>
    </row>
    <row r="770" spans="1:10" ht="25.5" x14ac:dyDescent="0.25">
      <c r="A770" s="189" t="s">
        <v>798</v>
      </c>
      <c r="B770" s="190" t="s">
        <v>1148</v>
      </c>
      <c r="C770" s="189" t="s">
        <v>161</v>
      </c>
      <c r="D770" s="189" t="s">
        <v>1149</v>
      </c>
      <c r="E770" s="267" t="s">
        <v>805</v>
      </c>
      <c r="F770" s="267"/>
      <c r="G770" s="191" t="s">
        <v>157</v>
      </c>
      <c r="H770" s="192">
        <v>14</v>
      </c>
      <c r="I770" s="193">
        <v>167.06</v>
      </c>
      <c r="J770" s="193">
        <v>2338.84</v>
      </c>
    </row>
    <row r="771" spans="1:10" x14ac:dyDescent="0.25">
      <c r="A771" s="189" t="s">
        <v>798</v>
      </c>
      <c r="B771" s="190" t="s">
        <v>1150</v>
      </c>
      <c r="C771" s="189" t="s">
        <v>161</v>
      </c>
      <c r="D771" s="189" t="s">
        <v>1151</v>
      </c>
      <c r="E771" s="267" t="s">
        <v>805</v>
      </c>
      <c r="F771" s="267"/>
      <c r="G771" s="191" t="s">
        <v>100</v>
      </c>
      <c r="H771" s="192">
        <v>42</v>
      </c>
      <c r="I771" s="193">
        <v>7.74</v>
      </c>
      <c r="J771" s="193">
        <v>325.08</v>
      </c>
    </row>
    <row r="772" spans="1:10" ht="25.5" x14ac:dyDescent="0.25">
      <c r="A772" s="189" t="s">
        <v>798</v>
      </c>
      <c r="B772" s="190" t="s">
        <v>1152</v>
      </c>
      <c r="C772" s="189" t="s">
        <v>161</v>
      </c>
      <c r="D772" s="189" t="s">
        <v>1153</v>
      </c>
      <c r="E772" s="267" t="s">
        <v>805</v>
      </c>
      <c r="F772" s="267"/>
      <c r="G772" s="191" t="s">
        <v>157</v>
      </c>
      <c r="H772" s="192">
        <v>28</v>
      </c>
      <c r="I772" s="193">
        <v>2.35</v>
      </c>
      <c r="J772" s="193">
        <v>65.8</v>
      </c>
    </row>
    <row r="773" spans="1:10" ht="38.25" x14ac:dyDescent="0.25">
      <c r="A773" s="189" t="s">
        <v>798</v>
      </c>
      <c r="B773" s="190" t="s">
        <v>1154</v>
      </c>
      <c r="C773" s="189" t="s">
        <v>161</v>
      </c>
      <c r="D773" s="189" t="s">
        <v>1155</v>
      </c>
      <c r="E773" s="267" t="s">
        <v>805</v>
      </c>
      <c r="F773" s="267"/>
      <c r="G773" s="191" t="s">
        <v>157</v>
      </c>
      <c r="H773" s="192">
        <v>1</v>
      </c>
      <c r="I773" s="193">
        <v>72</v>
      </c>
      <c r="J773" s="193">
        <v>72</v>
      </c>
    </row>
    <row r="774" spans="1:10" x14ac:dyDescent="0.25">
      <c r="A774" s="189" t="s">
        <v>798</v>
      </c>
      <c r="B774" s="190" t="s">
        <v>1156</v>
      </c>
      <c r="C774" s="189" t="s">
        <v>161</v>
      </c>
      <c r="D774" s="189" t="s">
        <v>1157</v>
      </c>
      <c r="E774" s="267" t="s">
        <v>805</v>
      </c>
      <c r="F774" s="267"/>
      <c r="G774" s="191" t="s">
        <v>100</v>
      </c>
      <c r="H774" s="192">
        <v>6</v>
      </c>
      <c r="I774" s="193">
        <v>34.33</v>
      </c>
      <c r="J774" s="193">
        <v>205.98</v>
      </c>
    </row>
    <row r="775" spans="1:10" x14ac:dyDescent="0.25">
      <c r="A775" s="189" t="s">
        <v>798</v>
      </c>
      <c r="B775" s="190" t="s">
        <v>1158</v>
      </c>
      <c r="C775" s="189" t="s">
        <v>161</v>
      </c>
      <c r="D775" s="189" t="s">
        <v>1159</v>
      </c>
      <c r="E775" s="267" t="s">
        <v>805</v>
      </c>
      <c r="F775" s="267"/>
      <c r="G775" s="191" t="s">
        <v>157</v>
      </c>
      <c r="H775" s="192">
        <v>1</v>
      </c>
      <c r="I775" s="193">
        <v>31.86</v>
      </c>
      <c r="J775" s="193">
        <v>31.86</v>
      </c>
    </row>
    <row r="776" spans="1:10" x14ac:dyDescent="0.25">
      <c r="A776" s="189" t="s">
        <v>798</v>
      </c>
      <c r="B776" s="190" t="s">
        <v>1160</v>
      </c>
      <c r="C776" s="189" t="s">
        <v>810</v>
      </c>
      <c r="D776" s="189" t="s">
        <v>1161</v>
      </c>
      <c r="E776" s="267" t="s">
        <v>805</v>
      </c>
      <c r="F776" s="267"/>
      <c r="G776" s="191" t="s">
        <v>153</v>
      </c>
      <c r="H776" s="192">
        <v>2</v>
      </c>
      <c r="I776" s="193">
        <v>139.9</v>
      </c>
      <c r="J776" s="193">
        <v>279.8</v>
      </c>
    </row>
    <row r="777" spans="1:10" x14ac:dyDescent="0.25">
      <c r="A777" s="189" t="s">
        <v>798</v>
      </c>
      <c r="B777" s="190" t="s">
        <v>1162</v>
      </c>
      <c r="C777" s="189" t="s">
        <v>810</v>
      </c>
      <c r="D777" s="189" t="s">
        <v>1163</v>
      </c>
      <c r="E777" s="267" t="s">
        <v>805</v>
      </c>
      <c r="F777" s="267"/>
      <c r="G777" s="191" t="s">
        <v>153</v>
      </c>
      <c r="H777" s="192">
        <v>3</v>
      </c>
      <c r="I777" s="193">
        <v>7.42</v>
      </c>
      <c r="J777" s="193">
        <v>22.26</v>
      </c>
    </row>
    <row r="778" spans="1:10" x14ac:dyDescent="0.25">
      <c r="A778" s="189" t="s">
        <v>798</v>
      </c>
      <c r="B778" s="190" t="s">
        <v>1164</v>
      </c>
      <c r="C778" s="189" t="s">
        <v>810</v>
      </c>
      <c r="D778" s="189" t="s">
        <v>1165</v>
      </c>
      <c r="E778" s="267" t="s">
        <v>805</v>
      </c>
      <c r="F778" s="267"/>
      <c r="G778" s="191" t="s">
        <v>153</v>
      </c>
      <c r="H778" s="192">
        <v>1</v>
      </c>
      <c r="I778" s="193">
        <v>533.29999999999995</v>
      </c>
      <c r="J778" s="193">
        <v>533.29999999999995</v>
      </c>
    </row>
    <row r="779" spans="1:10" ht="25.5" x14ac:dyDescent="0.25">
      <c r="A779" s="189" t="s">
        <v>798</v>
      </c>
      <c r="B779" s="190" t="s">
        <v>1166</v>
      </c>
      <c r="C779" s="189" t="s">
        <v>810</v>
      </c>
      <c r="D779" s="189" t="s">
        <v>1167</v>
      </c>
      <c r="E779" s="267" t="s">
        <v>805</v>
      </c>
      <c r="F779" s="267"/>
      <c r="G779" s="191" t="s">
        <v>153</v>
      </c>
      <c r="H779" s="192">
        <v>14</v>
      </c>
      <c r="I779" s="193">
        <v>93.01</v>
      </c>
      <c r="J779" s="193">
        <v>1302.1400000000001</v>
      </c>
    </row>
    <row r="780" spans="1:10" ht="25.5" x14ac:dyDescent="0.25">
      <c r="A780" s="189" t="s">
        <v>798</v>
      </c>
      <c r="B780" s="190" t="s">
        <v>1168</v>
      </c>
      <c r="C780" s="189" t="s">
        <v>161</v>
      </c>
      <c r="D780" s="189" t="s">
        <v>1169</v>
      </c>
      <c r="E780" s="267" t="s">
        <v>805</v>
      </c>
      <c r="F780" s="267"/>
      <c r="G780" s="191" t="s">
        <v>157</v>
      </c>
      <c r="H780" s="192">
        <v>14</v>
      </c>
      <c r="I780" s="193">
        <v>18.38</v>
      </c>
      <c r="J780" s="193">
        <v>257.32</v>
      </c>
    </row>
    <row r="781" spans="1:10" ht="25.5" x14ac:dyDescent="0.25">
      <c r="A781" s="189" t="s">
        <v>798</v>
      </c>
      <c r="B781" s="190" t="s">
        <v>1170</v>
      </c>
      <c r="C781" s="189" t="s">
        <v>810</v>
      </c>
      <c r="D781" s="189" t="s">
        <v>1171</v>
      </c>
      <c r="E781" s="267" t="s">
        <v>805</v>
      </c>
      <c r="F781" s="267"/>
      <c r="G781" s="191" t="s">
        <v>153</v>
      </c>
      <c r="H781" s="192">
        <v>14</v>
      </c>
      <c r="I781" s="193">
        <v>46.5</v>
      </c>
      <c r="J781" s="193">
        <v>651</v>
      </c>
    </row>
    <row r="782" spans="1:10" x14ac:dyDescent="0.25">
      <c r="A782" s="189" t="s">
        <v>798</v>
      </c>
      <c r="B782" s="190" t="s">
        <v>1172</v>
      </c>
      <c r="C782" s="189" t="s">
        <v>810</v>
      </c>
      <c r="D782" s="189" t="s">
        <v>1173</v>
      </c>
      <c r="E782" s="267" t="s">
        <v>805</v>
      </c>
      <c r="F782" s="267"/>
      <c r="G782" s="191" t="s">
        <v>153</v>
      </c>
      <c r="H782" s="192">
        <v>14</v>
      </c>
      <c r="I782" s="193">
        <v>20.48</v>
      </c>
      <c r="J782" s="193">
        <v>286.72000000000003</v>
      </c>
    </row>
    <row r="783" spans="1:10" ht="15" customHeight="1" x14ac:dyDescent="0.25">
      <c r="A783" s="155"/>
      <c r="B783" s="155"/>
      <c r="C783" s="155"/>
      <c r="D783" s="155"/>
      <c r="E783" s="155" t="s">
        <v>669</v>
      </c>
      <c r="F783" s="156">
        <v>628.80704709999998</v>
      </c>
      <c r="G783" s="155" t="s">
        <v>670</v>
      </c>
      <c r="H783" s="156">
        <v>713.19</v>
      </c>
      <c r="I783" s="155" t="s">
        <v>671</v>
      </c>
      <c r="J783" s="156">
        <v>1342</v>
      </c>
    </row>
    <row r="784" spans="1:10" ht="15.75" thickBot="1" x14ac:dyDescent="0.3">
      <c r="A784" s="155"/>
      <c r="B784" s="155"/>
      <c r="C784" s="155"/>
      <c r="D784" s="155"/>
      <c r="E784" s="155" t="s">
        <v>672</v>
      </c>
      <c r="F784" s="156">
        <v>9989.66</v>
      </c>
      <c r="G784" s="155"/>
      <c r="H784" s="268" t="s">
        <v>673</v>
      </c>
      <c r="I784" s="268"/>
      <c r="J784" s="156">
        <v>53650.8</v>
      </c>
    </row>
    <row r="785" spans="1:10" ht="14.45" customHeight="1" thickTop="1" x14ac:dyDescent="0.25">
      <c r="A785" s="188"/>
      <c r="B785" s="188"/>
      <c r="C785" s="188"/>
      <c r="D785" s="188"/>
      <c r="E785" s="188"/>
      <c r="F785" s="188"/>
      <c r="G785" s="188"/>
      <c r="H785" s="188"/>
      <c r="I785" s="188"/>
      <c r="J785" s="188"/>
    </row>
    <row r="786" spans="1:10" x14ac:dyDescent="0.25">
      <c r="A786" s="273" t="s">
        <v>1174</v>
      </c>
      <c r="B786" s="274"/>
      <c r="C786" s="274"/>
      <c r="D786" s="274"/>
      <c r="E786" s="274"/>
      <c r="F786" s="274"/>
      <c r="G786" s="274"/>
      <c r="H786" s="274"/>
      <c r="I786" s="274"/>
      <c r="J786" s="274"/>
    </row>
    <row r="787" spans="1:10" ht="26.45" customHeight="1" x14ac:dyDescent="0.25">
      <c r="A787" s="141"/>
      <c r="B787" s="142" t="s">
        <v>144</v>
      </c>
      <c r="C787" s="141" t="s">
        <v>145</v>
      </c>
      <c r="D787" s="141" t="s">
        <v>146</v>
      </c>
      <c r="E787" s="272" t="s">
        <v>659</v>
      </c>
      <c r="F787" s="272"/>
      <c r="G787" s="143" t="s">
        <v>147</v>
      </c>
      <c r="H787" s="142" t="s">
        <v>101</v>
      </c>
      <c r="I787" s="142" t="s">
        <v>148</v>
      </c>
      <c r="J787" s="142" t="s">
        <v>4</v>
      </c>
    </row>
    <row r="788" spans="1:10" ht="25.5" x14ac:dyDescent="0.25">
      <c r="A788" s="144" t="s">
        <v>660</v>
      </c>
      <c r="B788" s="145" t="s">
        <v>1100</v>
      </c>
      <c r="C788" s="144" t="s">
        <v>152</v>
      </c>
      <c r="D788" s="144" t="s">
        <v>1101</v>
      </c>
      <c r="E788" s="269" t="s">
        <v>995</v>
      </c>
      <c r="F788" s="269"/>
      <c r="G788" s="146" t="s">
        <v>157</v>
      </c>
      <c r="H788" s="149">
        <v>1</v>
      </c>
      <c r="I788" s="147">
        <v>83.26</v>
      </c>
      <c r="J788" s="147">
        <v>83.26</v>
      </c>
    </row>
    <row r="789" spans="1:10" ht="25.5" x14ac:dyDescent="0.25">
      <c r="A789" s="150" t="s">
        <v>662</v>
      </c>
      <c r="B789" s="151" t="s">
        <v>792</v>
      </c>
      <c r="C789" s="150" t="s">
        <v>161</v>
      </c>
      <c r="D789" s="150" t="s">
        <v>793</v>
      </c>
      <c r="E789" s="270" t="s">
        <v>665</v>
      </c>
      <c r="F789" s="270"/>
      <c r="G789" s="152" t="s">
        <v>666</v>
      </c>
      <c r="H789" s="153">
        <v>0.25</v>
      </c>
      <c r="I789" s="154">
        <v>18.25</v>
      </c>
      <c r="J789" s="154">
        <v>4.5599999999999996</v>
      </c>
    </row>
    <row r="790" spans="1:10" ht="25.5" x14ac:dyDescent="0.25">
      <c r="A790" s="150" t="s">
        <v>662</v>
      </c>
      <c r="B790" s="151" t="s">
        <v>998</v>
      </c>
      <c r="C790" s="150" t="s">
        <v>161</v>
      </c>
      <c r="D790" s="150" t="s">
        <v>999</v>
      </c>
      <c r="E790" s="270" t="s">
        <v>665</v>
      </c>
      <c r="F790" s="270"/>
      <c r="G790" s="152" t="s">
        <v>666</v>
      </c>
      <c r="H790" s="153">
        <v>0.75</v>
      </c>
      <c r="I790" s="154">
        <v>23.61</v>
      </c>
      <c r="J790" s="154">
        <v>17.7</v>
      </c>
    </row>
    <row r="791" spans="1:10" x14ac:dyDescent="0.25">
      <c r="A791" s="189" t="s">
        <v>798</v>
      </c>
      <c r="B791" s="190" t="s">
        <v>1175</v>
      </c>
      <c r="C791" s="189" t="s">
        <v>810</v>
      </c>
      <c r="D791" s="189" t="s">
        <v>1176</v>
      </c>
      <c r="E791" s="267" t="s">
        <v>805</v>
      </c>
      <c r="F791" s="267"/>
      <c r="G791" s="191" t="s">
        <v>153</v>
      </c>
      <c r="H791" s="192">
        <v>1</v>
      </c>
      <c r="I791" s="193">
        <v>61</v>
      </c>
      <c r="J791" s="193">
        <v>61</v>
      </c>
    </row>
    <row r="792" spans="1:10" ht="14.45" customHeight="1" x14ac:dyDescent="0.25">
      <c r="A792" s="155"/>
      <c r="B792" s="155"/>
      <c r="C792" s="155"/>
      <c r="D792" s="155"/>
      <c r="E792" s="155" t="s">
        <v>669</v>
      </c>
      <c r="F792" s="156">
        <v>8.4106456751944521</v>
      </c>
      <c r="G792" s="155" t="s">
        <v>670</v>
      </c>
      <c r="H792" s="156">
        <v>9.5399999999999991</v>
      </c>
      <c r="I792" s="155" t="s">
        <v>671</v>
      </c>
      <c r="J792" s="156">
        <v>17.95</v>
      </c>
    </row>
    <row r="793" spans="1:10" x14ac:dyDescent="0.25">
      <c r="A793" s="155"/>
      <c r="B793" s="155"/>
      <c r="C793" s="155"/>
      <c r="D793" s="155"/>
      <c r="E793" s="155" t="s">
        <v>672</v>
      </c>
      <c r="F793" s="156">
        <v>19.04</v>
      </c>
      <c r="G793" s="155"/>
      <c r="H793" s="268" t="s">
        <v>673</v>
      </c>
      <c r="I793" s="268"/>
      <c r="J793" s="156">
        <v>102.3</v>
      </c>
    </row>
    <row r="794" spans="1:10" ht="15" customHeight="1" x14ac:dyDescent="0.25">
      <c r="A794" s="271" t="s">
        <v>789</v>
      </c>
      <c r="B794" s="271"/>
      <c r="C794" s="271"/>
      <c r="D794" s="271"/>
      <c r="E794" s="271"/>
      <c r="F794" s="271"/>
      <c r="G794" s="271"/>
      <c r="H794" s="271"/>
      <c r="I794" s="271"/>
      <c r="J794" s="271"/>
    </row>
    <row r="795" spans="1:10" ht="15.75" thickBot="1" x14ac:dyDescent="0.3">
      <c r="A795" s="266" t="s">
        <v>1177</v>
      </c>
      <c r="B795" s="266"/>
      <c r="C795" s="266"/>
      <c r="D795" s="266"/>
      <c r="E795" s="266"/>
      <c r="F795" s="266"/>
      <c r="G795" s="266"/>
      <c r="H795" s="266"/>
      <c r="I795" s="266"/>
      <c r="J795" s="266"/>
    </row>
    <row r="796" spans="1:10" ht="15.75" thickTop="1" x14ac:dyDescent="0.25">
      <c r="A796" s="188"/>
      <c r="B796" s="188"/>
      <c r="C796" s="188"/>
      <c r="D796" s="188"/>
      <c r="E796" s="188"/>
      <c r="F796" s="188"/>
      <c r="G796" s="188"/>
      <c r="H796" s="188"/>
      <c r="I796" s="188"/>
      <c r="J796" s="188"/>
    </row>
    <row r="797" spans="1:10" ht="26.45" customHeight="1" x14ac:dyDescent="0.25">
      <c r="A797" s="141"/>
      <c r="B797" s="142" t="s">
        <v>144</v>
      </c>
      <c r="C797" s="141" t="s">
        <v>145</v>
      </c>
      <c r="D797" s="141" t="s">
        <v>146</v>
      </c>
      <c r="E797" s="272" t="s">
        <v>659</v>
      </c>
      <c r="F797" s="272"/>
      <c r="G797" s="143" t="s">
        <v>147</v>
      </c>
      <c r="H797" s="142" t="s">
        <v>101</v>
      </c>
      <c r="I797" s="142" t="s">
        <v>148</v>
      </c>
      <c r="J797" s="142" t="s">
        <v>4</v>
      </c>
    </row>
    <row r="798" spans="1:10" ht="25.5" x14ac:dyDescent="0.25">
      <c r="A798" s="144" t="s">
        <v>660</v>
      </c>
      <c r="B798" s="145" t="s">
        <v>1098</v>
      </c>
      <c r="C798" s="144" t="s">
        <v>152</v>
      </c>
      <c r="D798" s="144" t="s">
        <v>1099</v>
      </c>
      <c r="E798" s="269" t="s">
        <v>995</v>
      </c>
      <c r="F798" s="269"/>
      <c r="G798" s="146" t="s">
        <v>157</v>
      </c>
      <c r="H798" s="149">
        <v>1</v>
      </c>
      <c r="I798" s="147">
        <v>126.26</v>
      </c>
      <c r="J798" s="147">
        <v>126.26</v>
      </c>
    </row>
    <row r="799" spans="1:10" ht="25.5" x14ac:dyDescent="0.25">
      <c r="A799" s="150" t="s">
        <v>662</v>
      </c>
      <c r="B799" s="151" t="s">
        <v>792</v>
      </c>
      <c r="C799" s="150" t="s">
        <v>161</v>
      </c>
      <c r="D799" s="150" t="s">
        <v>793</v>
      </c>
      <c r="E799" s="270" t="s">
        <v>665</v>
      </c>
      <c r="F799" s="270"/>
      <c r="G799" s="152" t="s">
        <v>666</v>
      </c>
      <c r="H799" s="153">
        <v>0.25</v>
      </c>
      <c r="I799" s="154">
        <v>18.25</v>
      </c>
      <c r="J799" s="154">
        <v>4.5599999999999996</v>
      </c>
    </row>
    <row r="800" spans="1:10" ht="25.5" x14ac:dyDescent="0.25">
      <c r="A800" s="150" t="s">
        <v>662</v>
      </c>
      <c r="B800" s="151" t="s">
        <v>998</v>
      </c>
      <c r="C800" s="150" t="s">
        <v>161</v>
      </c>
      <c r="D800" s="150" t="s">
        <v>999</v>
      </c>
      <c r="E800" s="270" t="s">
        <v>665</v>
      </c>
      <c r="F800" s="270"/>
      <c r="G800" s="152" t="s">
        <v>666</v>
      </c>
      <c r="H800" s="153">
        <v>0.75</v>
      </c>
      <c r="I800" s="154">
        <v>23.61</v>
      </c>
      <c r="J800" s="154">
        <v>17.7</v>
      </c>
    </row>
    <row r="801" spans="1:10" x14ac:dyDescent="0.25">
      <c r="A801" s="189" t="s">
        <v>798</v>
      </c>
      <c r="B801" s="190" t="s">
        <v>1178</v>
      </c>
      <c r="C801" s="189" t="s">
        <v>810</v>
      </c>
      <c r="D801" s="189" t="s">
        <v>1179</v>
      </c>
      <c r="E801" s="267" t="s">
        <v>805</v>
      </c>
      <c r="F801" s="267"/>
      <c r="G801" s="191" t="s">
        <v>153</v>
      </c>
      <c r="H801" s="192">
        <v>1</v>
      </c>
      <c r="I801" s="193">
        <v>104</v>
      </c>
      <c r="J801" s="193">
        <v>104</v>
      </c>
    </row>
    <row r="802" spans="1:10" ht="14.45" customHeight="1" x14ac:dyDescent="0.25">
      <c r="A802" s="155"/>
      <c r="B802" s="155"/>
      <c r="C802" s="155"/>
      <c r="D802" s="155"/>
      <c r="E802" s="155" t="s">
        <v>669</v>
      </c>
      <c r="F802" s="156">
        <v>8.4106456751944521</v>
      </c>
      <c r="G802" s="155" t="s">
        <v>670</v>
      </c>
      <c r="H802" s="156">
        <v>9.5399999999999991</v>
      </c>
      <c r="I802" s="155" t="s">
        <v>671</v>
      </c>
      <c r="J802" s="156">
        <v>17.95</v>
      </c>
    </row>
    <row r="803" spans="1:10" x14ac:dyDescent="0.25">
      <c r="A803" s="155"/>
      <c r="B803" s="155"/>
      <c r="C803" s="155"/>
      <c r="D803" s="155"/>
      <c r="E803" s="155" t="s">
        <v>672</v>
      </c>
      <c r="F803" s="156">
        <v>28.88</v>
      </c>
      <c r="G803" s="155"/>
      <c r="H803" s="268" t="s">
        <v>673</v>
      </c>
      <c r="I803" s="268"/>
      <c r="J803" s="156">
        <v>155.13999999999999</v>
      </c>
    </row>
    <row r="804" spans="1:10" ht="15" customHeight="1" x14ac:dyDescent="0.25">
      <c r="A804" s="271" t="s">
        <v>789</v>
      </c>
      <c r="B804" s="271"/>
      <c r="C804" s="271"/>
      <c r="D804" s="271"/>
      <c r="E804" s="271"/>
      <c r="F804" s="271"/>
      <c r="G804" s="271"/>
      <c r="H804" s="271"/>
      <c r="I804" s="271"/>
      <c r="J804" s="271"/>
    </row>
    <row r="805" spans="1:10" ht="15.75" thickBot="1" x14ac:dyDescent="0.3">
      <c r="A805" s="266" t="s">
        <v>1180</v>
      </c>
      <c r="B805" s="266"/>
      <c r="C805" s="266"/>
      <c r="D805" s="266"/>
      <c r="E805" s="266"/>
      <c r="F805" s="266"/>
      <c r="G805" s="266"/>
      <c r="H805" s="266"/>
      <c r="I805" s="266"/>
      <c r="J805" s="266"/>
    </row>
    <row r="806" spans="1:10" ht="15.75" thickTop="1" x14ac:dyDescent="0.25">
      <c r="A806" s="188"/>
      <c r="B806" s="188"/>
      <c r="C806" s="188"/>
      <c r="D806" s="188"/>
      <c r="E806" s="188"/>
      <c r="F806" s="188"/>
      <c r="G806" s="188"/>
      <c r="H806" s="188"/>
      <c r="I806" s="188"/>
      <c r="J806" s="188"/>
    </row>
    <row r="807" spans="1:10" ht="39.6" customHeight="1" x14ac:dyDescent="0.25">
      <c r="A807" s="141"/>
      <c r="B807" s="142" t="s">
        <v>144</v>
      </c>
      <c r="C807" s="141" t="s">
        <v>145</v>
      </c>
      <c r="D807" s="141" t="s">
        <v>146</v>
      </c>
      <c r="E807" s="272" t="s">
        <v>659</v>
      </c>
      <c r="F807" s="272"/>
      <c r="G807" s="143" t="s">
        <v>147</v>
      </c>
      <c r="H807" s="142" t="s">
        <v>101</v>
      </c>
      <c r="I807" s="142" t="s">
        <v>148</v>
      </c>
      <c r="J807" s="142" t="s">
        <v>4</v>
      </c>
    </row>
    <row r="808" spans="1:10" ht="38.25" x14ac:dyDescent="0.25">
      <c r="A808" s="144" t="s">
        <v>660</v>
      </c>
      <c r="B808" s="145" t="s">
        <v>1110</v>
      </c>
      <c r="C808" s="144" t="s">
        <v>152</v>
      </c>
      <c r="D808" s="144" t="s">
        <v>1111</v>
      </c>
      <c r="E808" s="269" t="s">
        <v>995</v>
      </c>
      <c r="F808" s="269"/>
      <c r="G808" s="146" t="s">
        <v>100</v>
      </c>
      <c r="H808" s="149">
        <v>1</v>
      </c>
      <c r="I808" s="147">
        <v>1.63</v>
      </c>
      <c r="J808" s="147">
        <v>1.63</v>
      </c>
    </row>
    <row r="809" spans="1:10" ht="25.5" x14ac:dyDescent="0.25">
      <c r="A809" s="150" t="s">
        <v>662</v>
      </c>
      <c r="B809" s="151" t="s">
        <v>998</v>
      </c>
      <c r="C809" s="150" t="s">
        <v>161</v>
      </c>
      <c r="D809" s="150" t="s">
        <v>999</v>
      </c>
      <c r="E809" s="270" t="s">
        <v>665</v>
      </c>
      <c r="F809" s="270"/>
      <c r="G809" s="152" t="s">
        <v>666</v>
      </c>
      <c r="H809" s="153">
        <v>0.02</v>
      </c>
      <c r="I809" s="154">
        <v>23.61</v>
      </c>
      <c r="J809" s="154">
        <v>0.47</v>
      </c>
    </row>
    <row r="810" spans="1:10" ht="25.5" x14ac:dyDescent="0.25">
      <c r="A810" s="150" t="s">
        <v>662</v>
      </c>
      <c r="B810" s="151" t="s">
        <v>996</v>
      </c>
      <c r="C810" s="150" t="s">
        <v>161</v>
      </c>
      <c r="D810" s="150" t="s">
        <v>997</v>
      </c>
      <c r="E810" s="270" t="s">
        <v>665</v>
      </c>
      <c r="F810" s="270"/>
      <c r="G810" s="152" t="s">
        <v>666</v>
      </c>
      <c r="H810" s="153">
        <v>0.02</v>
      </c>
      <c r="I810" s="154">
        <v>18.64</v>
      </c>
      <c r="J810" s="154">
        <v>0.37</v>
      </c>
    </row>
    <row r="811" spans="1:10" ht="25.5" x14ac:dyDescent="0.25">
      <c r="A811" s="189" t="s">
        <v>798</v>
      </c>
      <c r="B811" s="190" t="s">
        <v>1181</v>
      </c>
      <c r="C811" s="189" t="s">
        <v>161</v>
      </c>
      <c r="D811" s="189" t="s">
        <v>1182</v>
      </c>
      <c r="E811" s="267" t="s">
        <v>805</v>
      </c>
      <c r="F811" s="267"/>
      <c r="G811" s="191" t="s">
        <v>157</v>
      </c>
      <c r="H811" s="192">
        <v>0.01</v>
      </c>
      <c r="I811" s="193">
        <v>3.38</v>
      </c>
      <c r="J811" s="193">
        <v>0.03</v>
      </c>
    </row>
    <row r="812" spans="1:10" ht="25.5" x14ac:dyDescent="0.25">
      <c r="A812" s="189" t="s">
        <v>798</v>
      </c>
      <c r="B812" s="190" t="s">
        <v>1183</v>
      </c>
      <c r="C812" s="189" t="s">
        <v>161</v>
      </c>
      <c r="D812" s="189" t="s">
        <v>1184</v>
      </c>
      <c r="E812" s="267" t="s">
        <v>805</v>
      </c>
      <c r="F812" s="267"/>
      <c r="G812" s="191" t="s">
        <v>100</v>
      </c>
      <c r="H812" s="192">
        <v>1.19</v>
      </c>
      <c r="I812" s="193">
        <v>0.64</v>
      </c>
      <c r="J812" s="193">
        <v>0.76</v>
      </c>
    </row>
    <row r="813" spans="1:10" ht="14.45" customHeight="1" x14ac:dyDescent="0.25">
      <c r="A813" s="155"/>
      <c r="B813" s="155"/>
      <c r="C813" s="155"/>
      <c r="D813" s="155"/>
      <c r="E813" s="155" t="s">
        <v>669</v>
      </c>
      <c r="F813" s="156">
        <v>0.30924936744447568</v>
      </c>
      <c r="G813" s="155" t="s">
        <v>670</v>
      </c>
      <c r="H813" s="156">
        <v>0.35</v>
      </c>
      <c r="I813" s="155" t="s">
        <v>671</v>
      </c>
      <c r="J813" s="156">
        <v>0.66</v>
      </c>
    </row>
    <row r="814" spans="1:10" x14ac:dyDescent="0.25">
      <c r="A814" s="155"/>
      <c r="B814" s="155"/>
      <c r="C814" s="155"/>
      <c r="D814" s="155"/>
      <c r="E814" s="155" t="s">
        <v>672</v>
      </c>
      <c r="F814" s="156">
        <v>0.37</v>
      </c>
      <c r="G814" s="155"/>
      <c r="H814" s="268" t="s">
        <v>673</v>
      </c>
      <c r="I814" s="268"/>
      <c r="J814" s="156">
        <v>2</v>
      </c>
    </row>
    <row r="815" spans="1:10" ht="15" customHeight="1" x14ac:dyDescent="0.25">
      <c r="A815" s="271" t="s">
        <v>789</v>
      </c>
      <c r="B815" s="271"/>
      <c r="C815" s="271"/>
      <c r="D815" s="271"/>
      <c r="E815" s="271"/>
      <c r="F815" s="271"/>
      <c r="G815" s="271"/>
      <c r="H815" s="271"/>
      <c r="I815" s="271"/>
      <c r="J815" s="271"/>
    </row>
    <row r="816" spans="1:10" ht="15.75" thickBot="1" x14ac:dyDescent="0.3">
      <c r="A816" s="266" t="s">
        <v>1185</v>
      </c>
      <c r="B816" s="266"/>
      <c r="C816" s="266"/>
      <c r="D816" s="266"/>
      <c r="E816" s="266"/>
      <c r="F816" s="266"/>
      <c r="G816" s="266"/>
      <c r="H816" s="266"/>
      <c r="I816" s="266"/>
      <c r="J816" s="266"/>
    </row>
    <row r="817" spans="1:10" ht="15.75" thickTop="1" x14ac:dyDescent="0.25">
      <c r="A817" s="188"/>
      <c r="B817" s="188"/>
      <c r="C817" s="188"/>
      <c r="D817" s="188"/>
      <c r="E817" s="188"/>
      <c r="F817" s="188"/>
      <c r="G817" s="188"/>
      <c r="H817" s="188"/>
      <c r="I817" s="188"/>
      <c r="J817" s="188"/>
    </row>
    <row r="818" spans="1:10" ht="26.45" customHeight="1" x14ac:dyDescent="0.25">
      <c r="A818" s="141"/>
      <c r="B818" s="142" t="s">
        <v>144</v>
      </c>
      <c r="C818" s="141" t="s">
        <v>145</v>
      </c>
      <c r="D818" s="141" t="s">
        <v>146</v>
      </c>
      <c r="E818" s="272" t="s">
        <v>659</v>
      </c>
      <c r="F818" s="272"/>
      <c r="G818" s="143" t="s">
        <v>147</v>
      </c>
      <c r="H818" s="142" t="s">
        <v>101</v>
      </c>
      <c r="I818" s="142" t="s">
        <v>148</v>
      </c>
      <c r="J818" s="142" t="s">
        <v>4</v>
      </c>
    </row>
    <row r="819" spans="1:10" ht="26.45" customHeight="1" x14ac:dyDescent="0.25">
      <c r="A819" s="144" t="s">
        <v>660</v>
      </c>
      <c r="B819" s="145" t="s">
        <v>1025</v>
      </c>
      <c r="C819" s="144" t="s">
        <v>152</v>
      </c>
      <c r="D819" s="144" t="s">
        <v>1026</v>
      </c>
      <c r="E819" s="269" t="s">
        <v>995</v>
      </c>
      <c r="F819" s="269"/>
      <c r="G819" s="146" t="s">
        <v>157</v>
      </c>
      <c r="H819" s="149">
        <v>1</v>
      </c>
      <c r="I819" s="147">
        <v>30.3</v>
      </c>
      <c r="J819" s="147">
        <v>30.3</v>
      </c>
    </row>
    <row r="820" spans="1:10" ht="26.45" customHeight="1" x14ac:dyDescent="0.25">
      <c r="A820" s="150" t="s">
        <v>662</v>
      </c>
      <c r="B820" s="151" t="s">
        <v>1186</v>
      </c>
      <c r="C820" s="150" t="s">
        <v>161</v>
      </c>
      <c r="D820" s="150" t="s">
        <v>1187</v>
      </c>
      <c r="E820" s="270" t="s">
        <v>995</v>
      </c>
      <c r="F820" s="270"/>
      <c r="G820" s="152" t="s">
        <v>157</v>
      </c>
      <c r="H820" s="153">
        <v>1</v>
      </c>
      <c r="I820" s="154">
        <v>14.18</v>
      </c>
      <c r="J820" s="154">
        <v>14.18</v>
      </c>
    </row>
    <row r="821" spans="1:10" ht="25.5" x14ac:dyDescent="0.25">
      <c r="A821" s="150" t="s">
        <v>662</v>
      </c>
      <c r="B821" s="151" t="s">
        <v>1018</v>
      </c>
      <c r="C821" s="150" t="s">
        <v>161</v>
      </c>
      <c r="D821" s="150" t="s">
        <v>1019</v>
      </c>
      <c r="E821" s="270" t="s">
        <v>995</v>
      </c>
      <c r="F821" s="270"/>
      <c r="G821" s="152" t="s">
        <v>157</v>
      </c>
      <c r="H821" s="153">
        <v>1</v>
      </c>
      <c r="I821" s="154">
        <v>16.12</v>
      </c>
      <c r="J821" s="154">
        <v>16.12</v>
      </c>
    </row>
    <row r="822" spans="1:10" ht="15" customHeight="1" x14ac:dyDescent="0.25">
      <c r="A822" s="155"/>
      <c r="B822" s="155"/>
      <c r="C822" s="155"/>
      <c r="D822" s="155"/>
      <c r="E822" s="155" t="s">
        <v>669</v>
      </c>
      <c r="F822" s="156">
        <v>9.4086777000000001</v>
      </c>
      <c r="G822" s="155" t="s">
        <v>670</v>
      </c>
      <c r="H822" s="156">
        <v>10.67</v>
      </c>
      <c r="I822" s="155" t="s">
        <v>671</v>
      </c>
      <c r="J822" s="156">
        <v>20.079999999999998</v>
      </c>
    </row>
    <row r="823" spans="1:10" ht="15.75" thickBot="1" x14ac:dyDescent="0.3">
      <c r="A823" s="155"/>
      <c r="B823" s="155"/>
      <c r="C823" s="155"/>
      <c r="D823" s="155"/>
      <c r="E823" s="155" t="s">
        <v>672</v>
      </c>
      <c r="F823" s="156">
        <v>6.93</v>
      </c>
      <c r="G823" s="155"/>
      <c r="H823" s="268" t="s">
        <v>673</v>
      </c>
      <c r="I823" s="268"/>
      <c r="J823" s="156">
        <v>37.229999999999997</v>
      </c>
    </row>
    <row r="824" spans="1:10" ht="15.75" thickTop="1" x14ac:dyDescent="0.25">
      <c r="A824" s="188"/>
      <c r="B824" s="188"/>
      <c r="C824" s="188"/>
      <c r="D824" s="188"/>
      <c r="E824" s="188"/>
      <c r="F824" s="188"/>
      <c r="G824" s="188"/>
      <c r="H824" s="188"/>
      <c r="I824" s="188"/>
      <c r="J824" s="188"/>
    </row>
    <row r="825" spans="1:10" ht="26.45" customHeight="1" x14ac:dyDescent="0.25">
      <c r="A825" s="141"/>
      <c r="B825" s="142" t="s">
        <v>144</v>
      </c>
      <c r="C825" s="141" t="s">
        <v>145</v>
      </c>
      <c r="D825" s="141" t="s">
        <v>146</v>
      </c>
      <c r="E825" s="272" t="s">
        <v>659</v>
      </c>
      <c r="F825" s="272"/>
      <c r="G825" s="143" t="s">
        <v>147</v>
      </c>
      <c r="H825" s="142" t="s">
        <v>101</v>
      </c>
      <c r="I825" s="142" t="s">
        <v>148</v>
      </c>
      <c r="J825" s="142" t="s">
        <v>4</v>
      </c>
    </row>
    <row r="826" spans="1:10" ht="38.25" x14ac:dyDescent="0.25">
      <c r="A826" s="144" t="s">
        <v>660</v>
      </c>
      <c r="B826" s="145" t="s">
        <v>1106</v>
      </c>
      <c r="C826" s="144" t="s">
        <v>152</v>
      </c>
      <c r="D826" s="144" t="s">
        <v>1107</v>
      </c>
      <c r="E826" s="269" t="s">
        <v>995</v>
      </c>
      <c r="F826" s="269"/>
      <c r="G826" s="146" t="s">
        <v>100</v>
      </c>
      <c r="H826" s="149">
        <v>1</v>
      </c>
      <c r="I826" s="147">
        <v>60.32</v>
      </c>
      <c r="J826" s="147">
        <v>60.32</v>
      </c>
    </row>
    <row r="827" spans="1:10" ht="25.5" x14ac:dyDescent="0.25">
      <c r="A827" s="150" t="s">
        <v>662</v>
      </c>
      <c r="B827" s="151" t="s">
        <v>792</v>
      </c>
      <c r="C827" s="150" t="s">
        <v>161</v>
      </c>
      <c r="D827" s="150" t="s">
        <v>793</v>
      </c>
      <c r="E827" s="270" t="s">
        <v>665</v>
      </c>
      <c r="F827" s="270"/>
      <c r="G827" s="152" t="s">
        <v>666</v>
      </c>
      <c r="H827" s="153">
        <v>0.75</v>
      </c>
      <c r="I827" s="154">
        <v>18.25</v>
      </c>
      <c r="J827" s="154">
        <v>13.68</v>
      </c>
    </row>
    <row r="828" spans="1:10" ht="25.5" x14ac:dyDescent="0.25">
      <c r="A828" s="150" t="s">
        <v>662</v>
      </c>
      <c r="B828" s="151" t="s">
        <v>998</v>
      </c>
      <c r="C828" s="150" t="s">
        <v>161</v>
      </c>
      <c r="D828" s="150" t="s">
        <v>999</v>
      </c>
      <c r="E828" s="270" t="s">
        <v>665</v>
      </c>
      <c r="F828" s="270"/>
      <c r="G828" s="152" t="s">
        <v>666</v>
      </c>
      <c r="H828" s="153">
        <v>0.75</v>
      </c>
      <c r="I828" s="154">
        <v>23.61</v>
      </c>
      <c r="J828" s="154">
        <v>17.7</v>
      </c>
    </row>
    <row r="829" spans="1:10" ht="38.25" x14ac:dyDescent="0.25">
      <c r="A829" s="189" t="s">
        <v>798</v>
      </c>
      <c r="B829" s="190" t="s">
        <v>1188</v>
      </c>
      <c r="C829" s="189" t="s">
        <v>161</v>
      </c>
      <c r="D829" s="189" t="s">
        <v>1189</v>
      </c>
      <c r="E829" s="267" t="s">
        <v>805</v>
      </c>
      <c r="F829" s="267"/>
      <c r="G829" s="191" t="s">
        <v>157</v>
      </c>
      <c r="H829" s="192">
        <v>6</v>
      </c>
      <c r="I829" s="193">
        <v>0.24</v>
      </c>
      <c r="J829" s="193">
        <v>1.44</v>
      </c>
    </row>
    <row r="830" spans="1:10" x14ac:dyDescent="0.25">
      <c r="A830" s="189" t="s">
        <v>798</v>
      </c>
      <c r="B830" s="190" t="s">
        <v>1190</v>
      </c>
      <c r="C830" s="189" t="s">
        <v>810</v>
      </c>
      <c r="D830" s="189" t="s">
        <v>1191</v>
      </c>
      <c r="E830" s="267" t="s">
        <v>805</v>
      </c>
      <c r="F830" s="267"/>
      <c r="G830" s="191" t="s">
        <v>114</v>
      </c>
      <c r="H830" s="192">
        <v>1</v>
      </c>
      <c r="I830" s="193">
        <v>27.5</v>
      </c>
      <c r="J830" s="193">
        <v>27.5</v>
      </c>
    </row>
    <row r="831" spans="1:10" ht="14.45" customHeight="1" x14ac:dyDescent="0.25">
      <c r="A831" s="155"/>
      <c r="B831" s="155"/>
      <c r="C831" s="155"/>
      <c r="D831" s="155"/>
      <c r="E831" s="155" t="s">
        <v>669</v>
      </c>
      <c r="F831" s="156">
        <v>11.704619998125761</v>
      </c>
      <c r="G831" s="155" t="s">
        <v>670</v>
      </c>
      <c r="H831" s="156">
        <v>13.28</v>
      </c>
      <c r="I831" s="155" t="s">
        <v>671</v>
      </c>
      <c r="J831" s="156">
        <v>24.98</v>
      </c>
    </row>
    <row r="832" spans="1:10" x14ac:dyDescent="0.25">
      <c r="A832" s="155"/>
      <c r="B832" s="155"/>
      <c r="C832" s="155"/>
      <c r="D832" s="155"/>
      <c r="E832" s="155" t="s">
        <v>672</v>
      </c>
      <c r="F832" s="156">
        <v>13.8</v>
      </c>
      <c r="G832" s="155"/>
      <c r="H832" s="268" t="s">
        <v>673</v>
      </c>
      <c r="I832" s="268"/>
      <c r="J832" s="156">
        <v>74.12</v>
      </c>
    </row>
    <row r="833" spans="1:10" ht="15" customHeight="1" x14ac:dyDescent="0.25">
      <c r="A833" s="271" t="s">
        <v>789</v>
      </c>
      <c r="B833" s="271"/>
      <c r="C833" s="271"/>
      <c r="D833" s="271"/>
      <c r="E833" s="271"/>
      <c r="F833" s="271"/>
      <c r="G833" s="271"/>
      <c r="H833" s="271"/>
      <c r="I833" s="271"/>
      <c r="J833" s="271"/>
    </row>
    <row r="834" spans="1:10" ht="15.75" thickBot="1" x14ac:dyDescent="0.3">
      <c r="A834" s="266" t="s">
        <v>1192</v>
      </c>
      <c r="B834" s="266"/>
      <c r="C834" s="266"/>
      <c r="D834" s="266"/>
      <c r="E834" s="266"/>
      <c r="F834" s="266"/>
      <c r="G834" s="266"/>
      <c r="H834" s="266"/>
      <c r="I834" s="266"/>
      <c r="J834" s="266"/>
    </row>
    <row r="835" spans="1:10" ht="15.75" thickTop="1" x14ac:dyDescent="0.25">
      <c r="A835" s="188"/>
      <c r="B835" s="188"/>
      <c r="C835" s="188"/>
      <c r="D835" s="188"/>
      <c r="E835" s="188"/>
      <c r="F835" s="188"/>
      <c r="G835" s="188"/>
      <c r="H835" s="188"/>
      <c r="I835" s="188"/>
      <c r="J835" s="188"/>
    </row>
    <row r="836" spans="1:10" ht="39.6" customHeight="1" x14ac:dyDescent="0.25">
      <c r="A836" s="141"/>
      <c r="B836" s="142" t="s">
        <v>144</v>
      </c>
      <c r="C836" s="141" t="s">
        <v>145</v>
      </c>
      <c r="D836" s="141" t="s">
        <v>146</v>
      </c>
      <c r="E836" s="272" t="s">
        <v>659</v>
      </c>
      <c r="F836" s="272"/>
      <c r="G836" s="143" t="s">
        <v>147</v>
      </c>
      <c r="H836" s="142" t="s">
        <v>101</v>
      </c>
      <c r="I836" s="142" t="s">
        <v>148</v>
      </c>
      <c r="J836" s="142" t="s">
        <v>4</v>
      </c>
    </row>
    <row r="837" spans="1:10" ht="38.25" x14ac:dyDescent="0.25">
      <c r="A837" s="144" t="s">
        <v>660</v>
      </c>
      <c r="B837" s="145" t="s">
        <v>1104</v>
      </c>
      <c r="C837" s="144" t="s">
        <v>152</v>
      </c>
      <c r="D837" s="144" t="s">
        <v>1105</v>
      </c>
      <c r="E837" s="269" t="s">
        <v>995</v>
      </c>
      <c r="F837" s="269"/>
      <c r="G837" s="146" t="s">
        <v>157</v>
      </c>
      <c r="H837" s="149">
        <v>1</v>
      </c>
      <c r="I837" s="147">
        <v>103.97</v>
      </c>
      <c r="J837" s="147">
        <v>103.97</v>
      </c>
    </row>
    <row r="838" spans="1:10" ht="25.5" x14ac:dyDescent="0.25">
      <c r="A838" s="150" t="s">
        <v>662</v>
      </c>
      <c r="B838" s="151" t="s">
        <v>792</v>
      </c>
      <c r="C838" s="150" t="s">
        <v>161</v>
      </c>
      <c r="D838" s="150" t="s">
        <v>793</v>
      </c>
      <c r="E838" s="270" t="s">
        <v>665</v>
      </c>
      <c r="F838" s="270"/>
      <c r="G838" s="152" t="s">
        <v>666</v>
      </c>
      <c r="H838" s="153">
        <v>0.25</v>
      </c>
      <c r="I838" s="154">
        <v>18.25</v>
      </c>
      <c r="J838" s="154">
        <v>4.5599999999999996</v>
      </c>
    </row>
    <row r="839" spans="1:10" ht="25.5" x14ac:dyDescent="0.25">
      <c r="A839" s="150" t="s">
        <v>662</v>
      </c>
      <c r="B839" s="151" t="s">
        <v>998</v>
      </c>
      <c r="C839" s="150" t="s">
        <v>161</v>
      </c>
      <c r="D839" s="150" t="s">
        <v>999</v>
      </c>
      <c r="E839" s="270" t="s">
        <v>665</v>
      </c>
      <c r="F839" s="270"/>
      <c r="G839" s="152" t="s">
        <v>666</v>
      </c>
      <c r="H839" s="153">
        <v>0.75</v>
      </c>
      <c r="I839" s="154">
        <v>23.61</v>
      </c>
      <c r="J839" s="154">
        <v>17.7</v>
      </c>
    </row>
    <row r="840" spans="1:10" ht="25.5" x14ac:dyDescent="0.25">
      <c r="A840" s="189" t="s">
        <v>798</v>
      </c>
      <c r="B840" s="190" t="s">
        <v>1193</v>
      </c>
      <c r="C840" s="189" t="s">
        <v>810</v>
      </c>
      <c r="D840" s="189" t="s">
        <v>1194</v>
      </c>
      <c r="E840" s="267" t="s">
        <v>805</v>
      </c>
      <c r="F840" s="267"/>
      <c r="G840" s="191" t="s">
        <v>153</v>
      </c>
      <c r="H840" s="192">
        <v>1</v>
      </c>
      <c r="I840" s="193">
        <v>81.709999999999994</v>
      </c>
      <c r="J840" s="193">
        <v>81.709999999999994</v>
      </c>
    </row>
    <row r="841" spans="1:10" ht="14.45" customHeight="1" x14ac:dyDescent="0.25">
      <c r="A841" s="155"/>
      <c r="B841" s="155"/>
      <c r="C841" s="155"/>
      <c r="D841" s="155"/>
      <c r="E841" s="155" t="s">
        <v>669</v>
      </c>
      <c r="F841" s="156">
        <v>8.4106456751944521</v>
      </c>
      <c r="G841" s="155" t="s">
        <v>670</v>
      </c>
      <c r="H841" s="156">
        <v>9.5399999999999991</v>
      </c>
      <c r="I841" s="155" t="s">
        <v>671</v>
      </c>
      <c r="J841" s="156">
        <v>17.95</v>
      </c>
    </row>
    <row r="842" spans="1:10" x14ac:dyDescent="0.25">
      <c r="A842" s="155"/>
      <c r="B842" s="155"/>
      <c r="C842" s="155"/>
      <c r="D842" s="155"/>
      <c r="E842" s="155" t="s">
        <v>672</v>
      </c>
      <c r="F842" s="156">
        <v>23.78</v>
      </c>
      <c r="G842" s="155"/>
      <c r="H842" s="268" t="s">
        <v>673</v>
      </c>
      <c r="I842" s="268"/>
      <c r="J842" s="156">
        <v>127.75</v>
      </c>
    </row>
    <row r="843" spans="1:10" ht="15" customHeight="1" x14ac:dyDescent="0.25">
      <c r="A843" s="271" t="s">
        <v>789</v>
      </c>
      <c r="B843" s="271"/>
      <c r="C843" s="271"/>
      <c r="D843" s="271"/>
      <c r="E843" s="271"/>
      <c r="F843" s="271"/>
      <c r="G843" s="271"/>
      <c r="H843" s="271"/>
      <c r="I843" s="271"/>
      <c r="J843" s="271"/>
    </row>
    <row r="844" spans="1:10" ht="15.75" thickBot="1" x14ac:dyDescent="0.3">
      <c r="A844" s="266" t="s">
        <v>1177</v>
      </c>
      <c r="B844" s="266"/>
      <c r="C844" s="266"/>
      <c r="D844" s="266"/>
      <c r="E844" s="266"/>
      <c r="F844" s="266"/>
      <c r="G844" s="266"/>
      <c r="H844" s="266"/>
      <c r="I844" s="266"/>
      <c r="J844" s="266"/>
    </row>
    <row r="845" spans="1:10" ht="15.75" thickTop="1" x14ac:dyDescent="0.25">
      <c r="A845" s="188"/>
      <c r="B845" s="188"/>
      <c r="C845" s="188"/>
      <c r="D845" s="188"/>
      <c r="E845" s="188"/>
      <c r="F845" s="188"/>
      <c r="G845" s="188"/>
      <c r="H845" s="188"/>
      <c r="I845" s="188"/>
      <c r="J845" s="188"/>
    </row>
    <row r="846" spans="1:10" ht="14.45" customHeight="1" x14ac:dyDescent="0.25">
      <c r="A846" s="141"/>
      <c r="B846" s="142" t="s">
        <v>144</v>
      </c>
      <c r="C846" s="141" t="s">
        <v>145</v>
      </c>
      <c r="D846" s="141" t="s">
        <v>146</v>
      </c>
      <c r="E846" s="272" t="s">
        <v>659</v>
      </c>
      <c r="F846" s="272"/>
      <c r="G846" s="143" t="s">
        <v>147</v>
      </c>
      <c r="H846" s="142" t="s">
        <v>101</v>
      </c>
      <c r="I846" s="142" t="s">
        <v>148</v>
      </c>
      <c r="J846" s="142" t="s">
        <v>4</v>
      </c>
    </row>
    <row r="847" spans="1:10" x14ac:dyDescent="0.25">
      <c r="A847" s="144" t="s">
        <v>660</v>
      </c>
      <c r="B847" s="145" t="s">
        <v>1112</v>
      </c>
      <c r="C847" s="144" t="s">
        <v>152</v>
      </c>
      <c r="D847" s="144" t="s">
        <v>1113</v>
      </c>
      <c r="E847" s="269" t="s">
        <v>995</v>
      </c>
      <c r="F847" s="269"/>
      <c r="G847" s="146" t="s">
        <v>157</v>
      </c>
      <c r="H847" s="149">
        <v>1</v>
      </c>
      <c r="I847" s="147">
        <v>12.56</v>
      </c>
      <c r="J847" s="147">
        <v>12.56</v>
      </c>
    </row>
    <row r="848" spans="1:10" ht="25.5" x14ac:dyDescent="0.25">
      <c r="A848" s="150" t="s">
        <v>662</v>
      </c>
      <c r="B848" s="151" t="s">
        <v>998</v>
      </c>
      <c r="C848" s="150" t="s">
        <v>161</v>
      </c>
      <c r="D848" s="150" t="s">
        <v>999</v>
      </c>
      <c r="E848" s="270" t="s">
        <v>665</v>
      </c>
      <c r="F848" s="270"/>
      <c r="G848" s="152" t="s">
        <v>666</v>
      </c>
      <c r="H848" s="153">
        <v>0.3</v>
      </c>
      <c r="I848" s="154">
        <v>23.61</v>
      </c>
      <c r="J848" s="154">
        <v>7.08</v>
      </c>
    </row>
    <row r="849" spans="1:10" ht="25.5" x14ac:dyDescent="0.25">
      <c r="A849" s="189" t="s">
        <v>798</v>
      </c>
      <c r="B849" s="190" t="s">
        <v>1195</v>
      </c>
      <c r="C849" s="189" t="s">
        <v>1088</v>
      </c>
      <c r="D849" s="189" t="s">
        <v>1196</v>
      </c>
      <c r="E849" s="267" t="s">
        <v>805</v>
      </c>
      <c r="F849" s="267"/>
      <c r="G849" s="191" t="s">
        <v>153</v>
      </c>
      <c r="H849" s="192">
        <v>1</v>
      </c>
      <c r="I849" s="193">
        <v>5.48</v>
      </c>
      <c r="J849" s="193">
        <v>5.48</v>
      </c>
    </row>
    <row r="850" spans="1:10" ht="14.45" customHeight="1" x14ac:dyDescent="0.25">
      <c r="A850" s="155"/>
      <c r="B850" s="155"/>
      <c r="C850" s="155"/>
      <c r="D850" s="155"/>
      <c r="E850" s="155" t="s">
        <v>669</v>
      </c>
      <c r="F850" s="156">
        <v>2.7035891669009464</v>
      </c>
      <c r="G850" s="155" t="s">
        <v>670</v>
      </c>
      <c r="H850" s="156">
        <v>3.07</v>
      </c>
      <c r="I850" s="155" t="s">
        <v>671</v>
      </c>
      <c r="J850" s="156">
        <v>5.77</v>
      </c>
    </row>
    <row r="851" spans="1:10" x14ac:dyDescent="0.25">
      <c r="A851" s="155"/>
      <c r="B851" s="155"/>
      <c r="C851" s="155"/>
      <c r="D851" s="155"/>
      <c r="E851" s="155" t="s">
        <v>672</v>
      </c>
      <c r="F851" s="156">
        <v>2.87</v>
      </c>
      <c r="G851" s="155"/>
      <c r="H851" s="268" t="s">
        <v>673</v>
      </c>
      <c r="I851" s="268"/>
      <c r="J851" s="156">
        <v>15.43</v>
      </c>
    </row>
    <row r="852" spans="1:10" ht="15" customHeight="1" x14ac:dyDescent="0.25">
      <c r="A852" s="271" t="s">
        <v>789</v>
      </c>
      <c r="B852" s="271"/>
      <c r="C852" s="271"/>
      <c r="D852" s="271"/>
      <c r="E852" s="271"/>
      <c r="F852" s="271"/>
      <c r="G852" s="271"/>
      <c r="H852" s="271"/>
      <c r="I852" s="271"/>
      <c r="J852" s="271"/>
    </row>
    <row r="853" spans="1:10" ht="15.75" thickBot="1" x14ac:dyDescent="0.3">
      <c r="A853" s="266" t="s">
        <v>1197</v>
      </c>
      <c r="B853" s="266"/>
      <c r="C853" s="266"/>
      <c r="D853" s="266"/>
      <c r="E853" s="266"/>
      <c r="F853" s="266"/>
      <c r="G853" s="266"/>
      <c r="H853" s="266"/>
      <c r="I853" s="266"/>
      <c r="J853" s="266"/>
    </row>
    <row r="854" spans="1:10" ht="15.75" thickTop="1" x14ac:dyDescent="0.25">
      <c r="A854" s="188"/>
      <c r="B854" s="188"/>
      <c r="C854" s="188"/>
      <c r="D854" s="188"/>
      <c r="E854" s="188"/>
      <c r="F854" s="188"/>
      <c r="G854" s="188"/>
      <c r="H854" s="188"/>
      <c r="I854" s="188"/>
      <c r="J854" s="188"/>
    </row>
    <row r="855" spans="1:10" ht="14.45" customHeight="1" x14ac:dyDescent="0.25">
      <c r="A855" s="141"/>
      <c r="B855" s="142" t="s">
        <v>144</v>
      </c>
      <c r="C855" s="141" t="s">
        <v>145</v>
      </c>
      <c r="D855" s="141" t="s">
        <v>146</v>
      </c>
      <c r="E855" s="272" t="s">
        <v>659</v>
      </c>
      <c r="F855" s="272"/>
      <c r="G855" s="143" t="s">
        <v>147</v>
      </c>
      <c r="H855" s="142" t="s">
        <v>101</v>
      </c>
      <c r="I855" s="142" t="s">
        <v>148</v>
      </c>
      <c r="J855" s="142" t="s">
        <v>4</v>
      </c>
    </row>
    <row r="856" spans="1:10" x14ac:dyDescent="0.25">
      <c r="A856" s="144" t="s">
        <v>660</v>
      </c>
      <c r="B856" s="145" t="s">
        <v>1128</v>
      </c>
      <c r="C856" s="144" t="s">
        <v>152</v>
      </c>
      <c r="D856" s="144" t="s">
        <v>1129</v>
      </c>
      <c r="E856" s="269" t="s">
        <v>995</v>
      </c>
      <c r="F856" s="269"/>
      <c r="G856" s="146" t="s">
        <v>157</v>
      </c>
      <c r="H856" s="149">
        <v>1</v>
      </c>
      <c r="I856" s="147">
        <v>12.84</v>
      </c>
      <c r="J856" s="147">
        <v>12.84</v>
      </c>
    </row>
    <row r="857" spans="1:10" ht="25.5" x14ac:dyDescent="0.25">
      <c r="A857" s="150" t="s">
        <v>662</v>
      </c>
      <c r="B857" s="151" t="s">
        <v>998</v>
      </c>
      <c r="C857" s="150" t="s">
        <v>161</v>
      </c>
      <c r="D857" s="150" t="s">
        <v>999</v>
      </c>
      <c r="E857" s="270" t="s">
        <v>665</v>
      </c>
      <c r="F857" s="270"/>
      <c r="G857" s="152" t="s">
        <v>666</v>
      </c>
      <c r="H857" s="153">
        <v>0.3</v>
      </c>
      <c r="I857" s="154">
        <v>23.61</v>
      </c>
      <c r="J857" s="154">
        <v>7.08</v>
      </c>
    </row>
    <row r="858" spans="1:10" ht="25.5" x14ac:dyDescent="0.25">
      <c r="A858" s="189" t="s">
        <v>798</v>
      </c>
      <c r="B858" s="190" t="s">
        <v>1198</v>
      </c>
      <c r="C858" s="189" t="s">
        <v>1088</v>
      </c>
      <c r="D858" s="189" t="s">
        <v>1199</v>
      </c>
      <c r="E858" s="267" t="s">
        <v>805</v>
      </c>
      <c r="F858" s="267"/>
      <c r="G858" s="191" t="s">
        <v>153</v>
      </c>
      <c r="H858" s="192">
        <v>1</v>
      </c>
      <c r="I858" s="193">
        <v>5.76</v>
      </c>
      <c r="J858" s="193">
        <v>5.76</v>
      </c>
    </row>
    <row r="859" spans="1:10" ht="14.45" customHeight="1" x14ac:dyDescent="0.25">
      <c r="A859" s="155"/>
      <c r="B859" s="155"/>
      <c r="C859" s="155"/>
      <c r="D859" s="155"/>
      <c r="E859" s="155" t="s">
        <v>669</v>
      </c>
      <c r="F859" s="156">
        <v>2.7035891669009464</v>
      </c>
      <c r="G859" s="155" t="s">
        <v>670</v>
      </c>
      <c r="H859" s="156">
        <v>3.07</v>
      </c>
      <c r="I859" s="155" t="s">
        <v>671</v>
      </c>
      <c r="J859" s="156">
        <v>5.77</v>
      </c>
    </row>
    <row r="860" spans="1:10" x14ac:dyDescent="0.25">
      <c r="A860" s="155"/>
      <c r="B860" s="155"/>
      <c r="C860" s="155"/>
      <c r="D860" s="155"/>
      <c r="E860" s="155" t="s">
        <v>672</v>
      </c>
      <c r="F860" s="156">
        <v>2.93</v>
      </c>
      <c r="G860" s="155"/>
      <c r="H860" s="268" t="s">
        <v>673</v>
      </c>
      <c r="I860" s="268"/>
      <c r="J860" s="156">
        <v>15.77</v>
      </c>
    </row>
    <row r="861" spans="1:10" ht="15" customHeight="1" x14ac:dyDescent="0.25">
      <c r="A861" s="271" t="s">
        <v>789</v>
      </c>
      <c r="B861" s="271"/>
      <c r="C861" s="271"/>
      <c r="D861" s="271"/>
      <c r="E861" s="271"/>
      <c r="F861" s="271"/>
      <c r="G861" s="271"/>
      <c r="H861" s="271"/>
      <c r="I861" s="271"/>
      <c r="J861" s="271"/>
    </row>
    <row r="862" spans="1:10" ht="15.75" thickBot="1" x14ac:dyDescent="0.3">
      <c r="A862" s="266" t="s">
        <v>1197</v>
      </c>
      <c r="B862" s="266"/>
      <c r="C862" s="266"/>
      <c r="D862" s="266"/>
      <c r="E862" s="266"/>
      <c r="F862" s="266"/>
      <c r="G862" s="266"/>
      <c r="H862" s="266"/>
      <c r="I862" s="266"/>
      <c r="J862" s="266"/>
    </row>
    <row r="863" spans="1:10" ht="15.75" thickTop="1" x14ac:dyDescent="0.25">
      <c r="A863" s="188"/>
      <c r="B863" s="188"/>
      <c r="C863" s="188"/>
      <c r="D863" s="188"/>
      <c r="E863" s="188"/>
      <c r="F863" s="188"/>
      <c r="G863" s="188"/>
      <c r="H863" s="188"/>
      <c r="I863" s="188"/>
      <c r="J863" s="188"/>
    </row>
    <row r="864" spans="1:10" ht="14.45" customHeight="1" x14ac:dyDescent="0.25">
      <c r="A864" s="141"/>
      <c r="B864" s="142" t="s">
        <v>144</v>
      </c>
      <c r="C864" s="141" t="s">
        <v>145</v>
      </c>
      <c r="D864" s="141" t="s">
        <v>146</v>
      </c>
      <c r="E864" s="272" t="s">
        <v>659</v>
      </c>
      <c r="F864" s="272"/>
      <c r="G864" s="143" t="s">
        <v>147</v>
      </c>
      <c r="H864" s="142" t="s">
        <v>101</v>
      </c>
      <c r="I864" s="142" t="s">
        <v>148</v>
      </c>
      <c r="J864" s="142" t="s">
        <v>4</v>
      </c>
    </row>
    <row r="865" spans="1:10" x14ac:dyDescent="0.25">
      <c r="A865" s="144" t="s">
        <v>660</v>
      </c>
      <c r="B865" s="145" t="s">
        <v>1122</v>
      </c>
      <c r="C865" s="144" t="s">
        <v>152</v>
      </c>
      <c r="D865" s="144" t="s">
        <v>1123</v>
      </c>
      <c r="E865" s="269" t="s">
        <v>995</v>
      </c>
      <c r="F865" s="269"/>
      <c r="G865" s="146" t="s">
        <v>157</v>
      </c>
      <c r="H865" s="149">
        <v>1</v>
      </c>
      <c r="I865" s="147">
        <v>208.92</v>
      </c>
      <c r="J865" s="147">
        <v>208.92</v>
      </c>
    </row>
    <row r="866" spans="1:10" ht="25.5" x14ac:dyDescent="0.25">
      <c r="A866" s="150" t="s">
        <v>662</v>
      </c>
      <c r="B866" s="151" t="s">
        <v>998</v>
      </c>
      <c r="C866" s="150" t="s">
        <v>161</v>
      </c>
      <c r="D866" s="150" t="s">
        <v>999</v>
      </c>
      <c r="E866" s="270" t="s">
        <v>665</v>
      </c>
      <c r="F866" s="270"/>
      <c r="G866" s="152" t="s">
        <v>666</v>
      </c>
      <c r="H866" s="153">
        <v>0.2</v>
      </c>
      <c r="I866" s="154">
        <v>23.61</v>
      </c>
      <c r="J866" s="154">
        <v>4.72</v>
      </c>
    </row>
    <row r="867" spans="1:10" ht="25.5" x14ac:dyDescent="0.25">
      <c r="A867" s="150" t="s">
        <v>662</v>
      </c>
      <c r="B867" s="151" t="s">
        <v>996</v>
      </c>
      <c r="C867" s="150" t="s">
        <v>161</v>
      </c>
      <c r="D867" s="150" t="s">
        <v>997</v>
      </c>
      <c r="E867" s="270" t="s">
        <v>665</v>
      </c>
      <c r="F867" s="270"/>
      <c r="G867" s="152" t="s">
        <v>666</v>
      </c>
      <c r="H867" s="153">
        <v>0.2</v>
      </c>
      <c r="I867" s="154">
        <v>18.64</v>
      </c>
      <c r="J867" s="154">
        <v>3.72</v>
      </c>
    </row>
    <row r="868" spans="1:10" ht="25.5" x14ac:dyDescent="0.25">
      <c r="A868" s="189" t="s">
        <v>798</v>
      </c>
      <c r="B868" s="190" t="s">
        <v>1200</v>
      </c>
      <c r="C868" s="189" t="s">
        <v>161</v>
      </c>
      <c r="D868" s="189" t="s">
        <v>1201</v>
      </c>
      <c r="E868" s="267" t="s">
        <v>805</v>
      </c>
      <c r="F868" s="267"/>
      <c r="G868" s="191" t="s">
        <v>157</v>
      </c>
      <c r="H868" s="192">
        <v>1</v>
      </c>
      <c r="I868" s="193">
        <v>196.46</v>
      </c>
      <c r="J868" s="193">
        <v>196.46</v>
      </c>
    </row>
    <row r="869" spans="1:10" ht="25.5" x14ac:dyDescent="0.25">
      <c r="A869" s="189" t="s">
        <v>798</v>
      </c>
      <c r="B869" s="190" t="s">
        <v>1202</v>
      </c>
      <c r="C869" s="189" t="s">
        <v>161</v>
      </c>
      <c r="D869" s="189" t="s">
        <v>1203</v>
      </c>
      <c r="E869" s="267" t="s">
        <v>805</v>
      </c>
      <c r="F869" s="267"/>
      <c r="G869" s="191" t="s">
        <v>157</v>
      </c>
      <c r="H869" s="192">
        <v>3</v>
      </c>
      <c r="I869" s="193">
        <v>1.34</v>
      </c>
      <c r="J869" s="193">
        <v>4.0199999999999996</v>
      </c>
    </row>
    <row r="870" spans="1:10" ht="14.45" customHeight="1" x14ac:dyDescent="0.25">
      <c r="A870" s="155"/>
      <c r="B870" s="155"/>
      <c r="C870" s="155"/>
      <c r="D870" s="155"/>
      <c r="E870" s="155" t="s">
        <v>669</v>
      </c>
      <c r="F870" s="156">
        <v>3.1393496392090712</v>
      </c>
      <c r="G870" s="155" t="s">
        <v>670</v>
      </c>
      <c r="H870" s="156">
        <v>3.56</v>
      </c>
      <c r="I870" s="155" t="s">
        <v>671</v>
      </c>
      <c r="J870" s="156">
        <v>6.7</v>
      </c>
    </row>
    <row r="871" spans="1:10" x14ac:dyDescent="0.25">
      <c r="A871" s="155"/>
      <c r="B871" s="155"/>
      <c r="C871" s="155"/>
      <c r="D871" s="155"/>
      <c r="E871" s="155" t="s">
        <v>672</v>
      </c>
      <c r="F871" s="156">
        <v>47.8</v>
      </c>
      <c r="G871" s="155"/>
      <c r="H871" s="268" t="s">
        <v>673</v>
      </c>
      <c r="I871" s="268"/>
      <c r="J871" s="156">
        <v>256.72000000000003</v>
      </c>
    </row>
    <row r="872" spans="1:10" ht="15" customHeight="1" x14ac:dyDescent="0.25">
      <c r="A872" s="271" t="s">
        <v>789</v>
      </c>
      <c r="B872" s="271"/>
      <c r="C872" s="271"/>
      <c r="D872" s="271"/>
      <c r="E872" s="271"/>
      <c r="F872" s="271"/>
      <c r="G872" s="271"/>
      <c r="H872" s="271"/>
      <c r="I872" s="271"/>
      <c r="J872" s="271"/>
    </row>
    <row r="873" spans="1:10" ht="15.75" thickBot="1" x14ac:dyDescent="0.3">
      <c r="A873" s="266" t="s">
        <v>1204</v>
      </c>
      <c r="B873" s="266"/>
      <c r="C873" s="266"/>
      <c r="D873" s="266"/>
      <c r="E873" s="266"/>
      <c r="F873" s="266"/>
      <c r="G873" s="266"/>
      <c r="H873" s="266"/>
      <c r="I873" s="266"/>
      <c r="J873" s="266"/>
    </row>
    <row r="874" spans="1:10" ht="15.75" thickTop="1" x14ac:dyDescent="0.25">
      <c r="A874" s="188"/>
      <c r="B874" s="188"/>
      <c r="C874" s="188"/>
      <c r="D874" s="188"/>
      <c r="E874" s="188"/>
      <c r="F874" s="188"/>
      <c r="G874" s="188"/>
      <c r="H874" s="188"/>
      <c r="I874" s="188"/>
      <c r="J874" s="188"/>
    </row>
    <row r="875" spans="1:10" ht="14.45" customHeight="1" x14ac:dyDescent="0.25">
      <c r="A875" s="141"/>
      <c r="B875" s="142" t="s">
        <v>144</v>
      </c>
      <c r="C875" s="141" t="s">
        <v>145</v>
      </c>
      <c r="D875" s="141" t="s">
        <v>146</v>
      </c>
      <c r="E875" s="272" t="s">
        <v>659</v>
      </c>
      <c r="F875" s="272"/>
      <c r="G875" s="143" t="s">
        <v>147</v>
      </c>
      <c r="H875" s="142" t="s">
        <v>101</v>
      </c>
      <c r="I875" s="142" t="s">
        <v>148</v>
      </c>
      <c r="J875" s="142" t="s">
        <v>4</v>
      </c>
    </row>
    <row r="876" spans="1:10" x14ac:dyDescent="0.25">
      <c r="A876" s="144" t="s">
        <v>660</v>
      </c>
      <c r="B876" s="145" t="s">
        <v>1094</v>
      </c>
      <c r="C876" s="144" t="s">
        <v>152</v>
      </c>
      <c r="D876" s="144" t="s">
        <v>1095</v>
      </c>
      <c r="E876" s="269" t="s">
        <v>995</v>
      </c>
      <c r="F876" s="269"/>
      <c r="G876" s="146" t="s">
        <v>157</v>
      </c>
      <c r="H876" s="149">
        <v>1</v>
      </c>
      <c r="I876" s="147">
        <v>143.49</v>
      </c>
      <c r="J876" s="147">
        <v>143.49</v>
      </c>
    </row>
    <row r="877" spans="1:10" ht="25.5" x14ac:dyDescent="0.25">
      <c r="A877" s="150" t="s">
        <v>662</v>
      </c>
      <c r="B877" s="151" t="s">
        <v>998</v>
      </c>
      <c r="C877" s="150" t="s">
        <v>161</v>
      </c>
      <c r="D877" s="150" t="s">
        <v>999</v>
      </c>
      <c r="E877" s="270" t="s">
        <v>665</v>
      </c>
      <c r="F877" s="270"/>
      <c r="G877" s="152" t="s">
        <v>666</v>
      </c>
      <c r="H877" s="153">
        <v>0.14000000000000001</v>
      </c>
      <c r="I877" s="154">
        <v>23.61</v>
      </c>
      <c r="J877" s="154">
        <v>3.3</v>
      </c>
    </row>
    <row r="878" spans="1:10" ht="25.5" x14ac:dyDescent="0.25">
      <c r="A878" s="150" t="s">
        <v>662</v>
      </c>
      <c r="B878" s="151" t="s">
        <v>996</v>
      </c>
      <c r="C878" s="150" t="s">
        <v>161</v>
      </c>
      <c r="D878" s="150" t="s">
        <v>997</v>
      </c>
      <c r="E878" s="270" t="s">
        <v>665</v>
      </c>
      <c r="F878" s="270"/>
      <c r="G878" s="152" t="s">
        <v>666</v>
      </c>
      <c r="H878" s="153">
        <v>0.14000000000000001</v>
      </c>
      <c r="I878" s="154">
        <v>18.64</v>
      </c>
      <c r="J878" s="154">
        <v>2.6</v>
      </c>
    </row>
    <row r="879" spans="1:10" ht="25.5" x14ac:dyDescent="0.25">
      <c r="A879" s="189" t="s">
        <v>798</v>
      </c>
      <c r="B879" s="190" t="s">
        <v>1205</v>
      </c>
      <c r="C879" s="189" t="s">
        <v>161</v>
      </c>
      <c r="D879" s="189" t="s">
        <v>1206</v>
      </c>
      <c r="E879" s="267" t="s">
        <v>805</v>
      </c>
      <c r="F879" s="267"/>
      <c r="G879" s="191" t="s">
        <v>157</v>
      </c>
      <c r="H879" s="192">
        <v>3</v>
      </c>
      <c r="I879" s="193">
        <v>1.03</v>
      </c>
      <c r="J879" s="193">
        <v>3.09</v>
      </c>
    </row>
    <row r="880" spans="1:10" ht="25.5" x14ac:dyDescent="0.25">
      <c r="A880" s="189" t="s">
        <v>798</v>
      </c>
      <c r="B880" s="190" t="s">
        <v>1207</v>
      </c>
      <c r="C880" s="189" t="s">
        <v>161</v>
      </c>
      <c r="D880" s="189" t="s">
        <v>1208</v>
      </c>
      <c r="E880" s="267" t="s">
        <v>805</v>
      </c>
      <c r="F880" s="267"/>
      <c r="G880" s="191" t="s">
        <v>157</v>
      </c>
      <c r="H880" s="192">
        <v>1</v>
      </c>
      <c r="I880" s="193">
        <v>134.5</v>
      </c>
      <c r="J880" s="193">
        <v>134.5</v>
      </c>
    </row>
    <row r="881" spans="1:10" ht="14.45" customHeight="1" x14ac:dyDescent="0.25">
      <c r="A881" s="155"/>
      <c r="B881" s="155"/>
      <c r="C881" s="155"/>
      <c r="D881" s="155"/>
      <c r="E881" s="155" t="s">
        <v>669</v>
      </c>
      <c r="F881" s="156">
        <v>2.1975447474463499</v>
      </c>
      <c r="G881" s="155" t="s">
        <v>670</v>
      </c>
      <c r="H881" s="156">
        <v>2.4900000000000002</v>
      </c>
      <c r="I881" s="155" t="s">
        <v>671</v>
      </c>
      <c r="J881" s="156">
        <v>4.6900000000000004</v>
      </c>
    </row>
    <row r="882" spans="1:10" x14ac:dyDescent="0.25">
      <c r="A882" s="155"/>
      <c r="B882" s="155"/>
      <c r="C882" s="155"/>
      <c r="D882" s="155"/>
      <c r="E882" s="155" t="s">
        <v>672</v>
      </c>
      <c r="F882" s="156">
        <v>32.83</v>
      </c>
      <c r="G882" s="155"/>
      <c r="H882" s="268" t="s">
        <v>673</v>
      </c>
      <c r="I882" s="268"/>
      <c r="J882" s="156">
        <v>176.32</v>
      </c>
    </row>
    <row r="883" spans="1:10" ht="15" customHeight="1" x14ac:dyDescent="0.25">
      <c r="A883" s="271" t="s">
        <v>789</v>
      </c>
      <c r="B883" s="271"/>
      <c r="C883" s="271"/>
      <c r="D883" s="271"/>
      <c r="E883" s="271"/>
      <c r="F883" s="271"/>
      <c r="G883" s="271"/>
      <c r="H883" s="271"/>
      <c r="I883" s="271"/>
      <c r="J883" s="271"/>
    </row>
    <row r="884" spans="1:10" ht="15.75" thickBot="1" x14ac:dyDescent="0.3">
      <c r="A884" s="266" t="s">
        <v>1209</v>
      </c>
      <c r="B884" s="266"/>
      <c r="C884" s="266"/>
      <c r="D884" s="266"/>
      <c r="E884" s="266"/>
      <c r="F884" s="266"/>
      <c r="G884" s="266"/>
      <c r="H884" s="266"/>
      <c r="I884" s="266"/>
      <c r="J884" s="266"/>
    </row>
    <row r="885" spans="1:10" ht="15.75" thickTop="1" x14ac:dyDescent="0.25">
      <c r="A885" s="188"/>
      <c r="B885" s="188"/>
      <c r="C885" s="188"/>
      <c r="D885" s="188"/>
      <c r="E885" s="188"/>
      <c r="F885" s="188"/>
      <c r="G885" s="188"/>
      <c r="H885" s="188"/>
      <c r="I885" s="188"/>
      <c r="J885" s="188"/>
    </row>
    <row r="886" spans="1:10" ht="14.45" customHeight="1" x14ac:dyDescent="0.25">
      <c r="A886" s="141"/>
      <c r="B886" s="142" t="s">
        <v>144</v>
      </c>
      <c r="C886" s="141" t="s">
        <v>145</v>
      </c>
      <c r="D886" s="141" t="s">
        <v>146</v>
      </c>
      <c r="E886" s="272" t="s">
        <v>659</v>
      </c>
      <c r="F886" s="272"/>
      <c r="G886" s="143" t="s">
        <v>147</v>
      </c>
      <c r="H886" s="142" t="s">
        <v>101</v>
      </c>
      <c r="I886" s="142" t="s">
        <v>148</v>
      </c>
      <c r="J886" s="142" t="s">
        <v>4</v>
      </c>
    </row>
    <row r="887" spans="1:10" x14ac:dyDescent="0.25">
      <c r="A887" s="144" t="s">
        <v>660</v>
      </c>
      <c r="B887" s="145" t="s">
        <v>1092</v>
      </c>
      <c r="C887" s="144" t="s">
        <v>152</v>
      </c>
      <c r="D887" s="144" t="s">
        <v>1093</v>
      </c>
      <c r="E887" s="269" t="s">
        <v>995</v>
      </c>
      <c r="F887" s="269"/>
      <c r="G887" s="146" t="s">
        <v>157</v>
      </c>
      <c r="H887" s="149">
        <v>1</v>
      </c>
      <c r="I887" s="147">
        <v>196.28</v>
      </c>
      <c r="J887" s="147">
        <v>196.28</v>
      </c>
    </row>
    <row r="888" spans="1:10" ht="25.5" x14ac:dyDescent="0.25">
      <c r="A888" s="150" t="s">
        <v>662</v>
      </c>
      <c r="B888" s="151" t="s">
        <v>998</v>
      </c>
      <c r="C888" s="150" t="s">
        <v>161</v>
      </c>
      <c r="D888" s="150" t="s">
        <v>999</v>
      </c>
      <c r="E888" s="270" t="s">
        <v>665</v>
      </c>
      <c r="F888" s="270"/>
      <c r="G888" s="152" t="s">
        <v>666</v>
      </c>
      <c r="H888" s="153">
        <v>0.1055</v>
      </c>
      <c r="I888" s="154">
        <v>23.61</v>
      </c>
      <c r="J888" s="154">
        <v>2.4900000000000002</v>
      </c>
    </row>
    <row r="889" spans="1:10" ht="25.5" x14ac:dyDescent="0.25">
      <c r="A889" s="150" t="s">
        <v>662</v>
      </c>
      <c r="B889" s="151" t="s">
        <v>996</v>
      </c>
      <c r="C889" s="150" t="s">
        <v>161</v>
      </c>
      <c r="D889" s="150" t="s">
        <v>997</v>
      </c>
      <c r="E889" s="270" t="s">
        <v>665</v>
      </c>
      <c r="F889" s="270"/>
      <c r="G889" s="152" t="s">
        <v>666</v>
      </c>
      <c r="H889" s="153">
        <v>0.1055</v>
      </c>
      <c r="I889" s="154">
        <v>18.64</v>
      </c>
      <c r="J889" s="154">
        <v>1.96</v>
      </c>
    </row>
    <row r="890" spans="1:10" ht="25.5" x14ac:dyDescent="0.25">
      <c r="A890" s="189" t="s">
        <v>798</v>
      </c>
      <c r="B890" s="190" t="s">
        <v>1205</v>
      </c>
      <c r="C890" s="189" t="s">
        <v>161</v>
      </c>
      <c r="D890" s="189" t="s">
        <v>1206</v>
      </c>
      <c r="E890" s="267" t="s">
        <v>805</v>
      </c>
      <c r="F890" s="267"/>
      <c r="G890" s="191" t="s">
        <v>157</v>
      </c>
      <c r="H890" s="192">
        <v>3</v>
      </c>
      <c r="I890" s="193">
        <v>1.03</v>
      </c>
      <c r="J890" s="193">
        <v>3.09</v>
      </c>
    </row>
    <row r="891" spans="1:10" x14ac:dyDescent="0.25">
      <c r="A891" s="189" t="s">
        <v>798</v>
      </c>
      <c r="B891" s="190" t="s">
        <v>1210</v>
      </c>
      <c r="C891" s="189" t="s">
        <v>810</v>
      </c>
      <c r="D891" s="189" t="s">
        <v>1211</v>
      </c>
      <c r="E891" s="267" t="s">
        <v>805</v>
      </c>
      <c r="F891" s="267"/>
      <c r="G891" s="191" t="s">
        <v>153</v>
      </c>
      <c r="H891" s="192">
        <v>1</v>
      </c>
      <c r="I891" s="193">
        <v>188.74</v>
      </c>
      <c r="J891" s="193">
        <v>188.74</v>
      </c>
    </row>
    <row r="892" spans="1:10" ht="14.45" customHeight="1" x14ac:dyDescent="0.25">
      <c r="A892" s="155"/>
      <c r="B892" s="155"/>
      <c r="C892" s="155"/>
      <c r="D892" s="155"/>
      <c r="E892" s="155" t="s">
        <v>669</v>
      </c>
      <c r="F892" s="156">
        <v>1.6540155561803018</v>
      </c>
      <c r="G892" s="155" t="s">
        <v>670</v>
      </c>
      <c r="H892" s="156">
        <v>1.88</v>
      </c>
      <c r="I892" s="155" t="s">
        <v>671</v>
      </c>
      <c r="J892" s="156">
        <v>3.53</v>
      </c>
    </row>
    <row r="893" spans="1:10" x14ac:dyDescent="0.25">
      <c r="A893" s="155"/>
      <c r="B893" s="155"/>
      <c r="C893" s="155"/>
      <c r="D893" s="155"/>
      <c r="E893" s="155" t="s">
        <v>672</v>
      </c>
      <c r="F893" s="156">
        <v>44.9</v>
      </c>
      <c r="G893" s="155"/>
      <c r="H893" s="268" t="s">
        <v>673</v>
      </c>
      <c r="I893" s="268"/>
      <c r="J893" s="156">
        <v>241.18</v>
      </c>
    </row>
    <row r="894" spans="1:10" ht="15" customHeight="1" x14ac:dyDescent="0.25">
      <c r="A894" s="271" t="s">
        <v>789</v>
      </c>
      <c r="B894" s="271"/>
      <c r="C894" s="271"/>
      <c r="D894" s="271"/>
      <c r="E894" s="271"/>
      <c r="F894" s="271"/>
      <c r="G894" s="271"/>
      <c r="H894" s="271"/>
      <c r="I894" s="271"/>
      <c r="J894" s="271"/>
    </row>
    <row r="895" spans="1:10" ht="15.75" thickBot="1" x14ac:dyDescent="0.3">
      <c r="A895" s="266" t="s">
        <v>1212</v>
      </c>
      <c r="B895" s="266"/>
      <c r="C895" s="266"/>
      <c r="D895" s="266"/>
      <c r="E895" s="266"/>
      <c r="F895" s="266"/>
      <c r="G895" s="266"/>
      <c r="H895" s="266"/>
      <c r="I895" s="266"/>
      <c r="J895" s="266"/>
    </row>
    <row r="896" spans="1:10" ht="15.75" thickTop="1" x14ac:dyDescent="0.25">
      <c r="A896" s="188"/>
      <c r="B896" s="188"/>
      <c r="C896" s="188"/>
      <c r="D896" s="188"/>
      <c r="E896" s="188"/>
      <c r="F896" s="188"/>
      <c r="G896" s="188"/>
      <c r="H896" s="188"/>
      <c r="I896" s="188"/>
      <c r="J896" s="188"/>
    </row>
    <row r="897" spans="1:10" ht="26.45" customHeight="1" x14ac:dyDescent="0.25">
      <c r="A897" s="141"/>
      <c r="B897" s="142" t="s">
        <v>144</v>
      </c>
      <c r="C897" s="141" t="s">
        <v>145</v>
      </c>
      <c r="D897" s="141" t="s">
        <v>146</v>
      </c>
      <c r="E897" s="272" t="s">
        <v>659</v>
      </c>
      <c r="F897" s="272"/>
      <c r="G897" s="143" t="s">
        <v>147</v>
      </c>
      <c r="H897" s="142" t="s">
        <v>101</v>
      </c>
      <c r="I897" s="142" t="s">
        <v>148</v>
      </c>
      <c r="J897" s="142" t="s">
        <v>4</v>
      </c>
    </row>
    <row r="898" spans="1:10" ht="25.5" x14ac:dyDescent="0.25">
      <c r="A898" s="144" t="s">
        <v>660</v>
      </c>
      <c r="B898" s="145" t="s">
        <v>1068</v>
      </c>
      <c r="C898" s="144" t="s">
        <v>152</v>
      </c>
      <c r="D898" s="144" t="s">
        <v>1069</v>
      </c>
      <c r="E898" s="269" t="s">
        <v>995</v>
      </c>
      <c r="F898" s="269"/>
      <c r="G898" s="146" t="s">
        <v>157</v>
      </c>
      <c r="H898" s="149">
        <v>1</v>
      </c>
      <c r="I898" s="147">
        <v>101.4</v>
      </c>
      <c r="J898" s="147">
        <v>101.4</v>
      </c>
    </row>
    <row r="899" spans="1:10" ht="25.5" x14ac:dyDescent="0.25">
      <c r="A899" s="150" t="s">
        <v>662</v>
      </c>
      <c r="B899" s="151" t="s">
        <v>998</v>
      </c>
      <c r="C899" s="150" t="s">
        <v>161</v>
      </c>
      <c r="D899" s="150" t="s">
        <v>999</v>
      </c>
      <c r="E899" s="270" t="s">
        <v>665</v>
      </c>
      <c r="F899" s="270"/>
      <c r="G899" s="152" t="s">
        <v>666</v>
      </c>
      <c r="H899" s="153">
        <v>0.56769999999999998</v>
      </c>
      <c r="I899" s="154">
        <v>23.61</v>
      </c>
      <c r="J899" s="154">
        <v>13.4</v>
      </c>
    </row>
    <row r="900" spans="1:10" ht="25.5" x14ac:dyDescent="0.25">
      <c r="A900" s="150" t="s">
        <v>662</v>
      </c>
      <c r="B900" s="151" t="s">
        <v>996</v>
      </c>
      <c r="C900" s="150" t="s">
        <v>161</v>
      </c>
      <c r="D900" s="150" t="s">
        <v>997</v>
      </c>
      <c r="E900" s="270" t="s">
        <v>665</v>
      </c>
      <c r="F900" s="270"/>
      <c r="G900" s="152" t="s">
        <v>666</v>
      </c>
      <c r="H900" s="153">
        <v>0.56769999999999998</v>
      </c>
      <c r="I900" s="154">
        <v>18.64</v>
      </c>
      <c r="J900" s="154">
        <v>10.58</v>
      </c>
    </row>
    <row r="901" spans="1:10" x14ac:dyDescent="0.25">
      <c r="A901" s="189" t="s">
        <v>798</v>
      </c>
      <c r="B901" s="190" t="s">
        <v>1213</v>
      </c>
      <c r="C901" s="189" t="s">
        <v>161</v>
      </c>
      <c r="D901" s="189" t="s">
        <v>1214</v>
      </c>
      <c r="E901" s="267" t="s">
        <v>805</v>
      </c>
      <c r="F901" s="267"/>
      <c r="G901" s="191" t="s">
        <v>157</v>
      </c>
      <c r="H901" s="192">
        <v>1</v>
      </c>
      <c r="I901" s="193">
        <v>71.239999999999995</v>
      </c>
      <c r="J901" s="193">
        <v>71.239999999999995</v>
      </c>
    </row>
    <row r="902" spans="1:10" ht="25.5" x14ac:dyDescent="0.25">
      <c r="A902" s="189" t="s">
        <v>798</v>
      </c>
      <c r="B902" s="190" t="s">
        <v>1215</v>
      </c>
      <c r="C902" s="189" t="s">
        <v>161</v>
      </c>
      <c r="D902" s="189" t="s">
        <v>1216</v>
      </c>
      <c r="E902" s="267" t="s">
        <v>805</v>
      </c>
      <c r="F902" s="267"/>
      <c r="G902" s="191" t="s">
        <v>157</v>
      </c>
      <c r="H902" s="192">
        <v>3</v>
      </c>
      <c r="I902" s="193">
        <v>2.06</v>
      </c>
      <c r="J902" s="193">
        <v>6.18</v>
      </c>
    </row>
    <row r="903" spans="1:10" ht="14.45" customHeight="1" x14ac:dyDescent="0.25">
      <c r="A903" s="155"/>
      <c r="B903" s="155"/>
      <c r="C903" s="155"/>
      <c r="D903" s="155"/>
      <c r="E903" s="155" t="s">
        <v>669</v>
      </c>
      <c r="F903" s="156">
        <v>8.9213756911254798</v>
      </c>
      <c r="G903" s="155" t="s">
        <v>670</v>
      </c>
      <c r="H903" s="156">
        <v>10.119999999999999</v>
      </c>
      <c r="I903" s="155" t="s">
        <v>671</v>
      </c>
      <c r="J903" s="156">
        <v>19.04</v>
      </c>
    </row>
    <row r="904" spans="1:10" x14ac:dyDescent="0.25">
      <c r="A904" s="155"/>
      <c r="B904" s="155"/>
      <c r="C904" s="155"/>
      <c r="D904" s="155"/>
      <c r="E904" s="155" t="s">
        <v>672</v>
      </c>
      <c r="F904" s="156">
        <v>23.2</v>
      </c>
      <c r="G904" s="155"/>
      <c r="H904" s="268" t="s">
        <v>673</v>
      </c>
      <c r="I904" s="268"/>
      <c r="J904" s="156">
        <v>124.6</v>
      </c>
    </row>
    <row r="905" spans="1:10" ht="15" customHeight="1" x14ac:dyDescent="0.25">
      <c r="A905" s="271" t="s">
        <v>789</v>
      </c>
      <c r="B905" s="271"/>
      <c r="C905" s="271"/>
      <c r="D905" s="271"/>
      <c r="E905" s="271"/>
      <c r="F905" s="271"/>
      <c r="G905" s="271"/>
      <c r="H905" s="271"/>
      <c r="I905" s="271"/>
      <c r="J905" s="271"/>
    </row>
    <row r="906" spans="1:10" ht="15.75" thickBot="1" x14ac:dyDescent="0.3">
      <c r="A906" s="266" t="s">
        <v>1217</v>
      </c>
      <c r="B906" s="266"/>
      <c r="C906" s="266"/>
      <c r="D906" s="266"/>
      <c r="E906" s="266"/>
      <c r="F906" s="266"/>
      <c r="G906" s="266"/>
      <c r="H906" s="266"/>
      <c r="I906" s="266"/>
      <c r="J906" s="266"/>
    </row>
    <row r="907" spans="1:10" ht="15.75" thickTop="1" x14ac:dyDescent="0.25">
      <c r="A907" s="188"/>
      <c r="B907" s="188"/>
      <c r="C907" s="188"/>
      <c r="D907" s="188"/>
      <c r="E907" s="188"/>
      <c r="F907" s="188"/>
      <c r="G907" s="188"/>
      <c r="H907" s="188"/>
      <c r="I907" s="188"/>
      <c r="J907" s="188"/>
    </row>
    <row r="908" spans="1:10" ht="52.9" customHeight="1" x14ac:dyDescent="0.25">
      <c r="A908" s="141"/>
      <c r="B908" s="142" t="s">
        <v>144</v>
      </c>
      <c r="C908" s="141" t="s">
        <v>145</v>
      </c>
      <c r="D908" s="141" t="s">
        <v>146</v>
      </c>
      <c r="E908" s="272" t="s">
        <v>659</v>
      </c>
      <c r="F908" s="272"/>
      <c r="G908" s="143" t="s">
        <v>147</v>
      </c>
      <c r="H908" s="142" t="s">
        <v>101</v>
      </c>
      <c r="I908" s="142" t="s">
        <v>148</v>
      </c>
      <c r="J908" s="142" t="s">
        <v>4</v>
      </c>
    </row>
    <row r="909" spans="1:10" ht="51" x14ac:dyDescent="0.25">
      <c r="A909" s="144" t="s">
        <v>660</v>
      </c>
      <c r="B909" s="145" t="s">
        <v>1029</v>
      </c>
      <c r="C909" s="144" t="s">
        <v>152</v>
      </c>
      <c r="D909" s="144" t="s">
        <v>1030</v>
      </c>
      <c r="E909" s="269" t="s">
        <v>995</v>
      </c>
      <c r="F909" s="269"/>
      <c r="G909" s="146" t="s">
        <v>157</v>
      </c>
      <c r="H909" s="149">
        <v>1</v>
      </c>
      <c r="I909" s="147">
        <v>150.69</v>
      </c>
      <c r="J909" s="147">
        <v>150.69</v>
      </c>
    </row>
    <row r="910" spans="1:10" ht="25.5" x14ac:dyDescent="0.25">
      <c r="A910" s="150" t="s">
        <v>662</v>
      </c>
      <c r="B910" s="151" t="s">
        <v>998</v>
      </c>
      <c r="C910" s="150" t="s">
        <v>161</v>
      </c>
      <c r="D910" s="150" t="s">
        <v>999</v>
      </c>
      <c r="E910" s="270" t="s">
        <v>665</v>
      </c>
      <c r="F910" s="270"/>
      <c r="G910" s="152" t="s">
        <v>666</v>
      </c>
      <c r="H910" s="153">
        <v>0.9</v>
      </c>
      <c r="I910" s="154">
        <v>23.61</v>
      </c>
      <c r="J910" s="154">
        <v>21.24</v>
      </c>
    </row>
    <row r="911" spans="1:10" x14ac:dyDescent="0.25">
      <c r="A911" s="189" t="s">
        <v>798</v>
      </c>
      <c r="B911" s="190" t="s">
        <v>1218</v>
      </c>
      <c r="C911" s="189" t="s">
        <v>311</v>
      </c>
      <c r="D911" s="189" t="s">
        <v>1219</v>
      </c>
      <c r="E911" s="267" t="s">
        <v>805</v>
      </c>
      <c r="F911" s="267"/>
      <c r="G911" s="191" t="s">
        <v>157</v>
      </c>
      <c r="H911" s="192">
        <v>1</v>
      </c>
      <c r="I911" s="193">
        <v>127.39</v>
      </c>
      <c r="J911" s="193">
        <v>127.39</v>
      </c>
    </row>
    <row r="912" spans="1:10" ht="25.5" x14ac:dyDescent="0.25">
      <c r="A912" s="189" t="s">
        <v>798</v>
      </c>
      <c r="B912" s="190" t="s">
        <v>1215</v>
      </c>
      <c r="C912" s="189" t="s">
        <v>161</v>
      </c>
      <c r="D912" s="189" t="s">
        <v>1216</v>
      </c>
      <c r="E912" s="267" t="s">
        <v>805</v>
      </c>
      <c r="F912" s="267"/>
      <c r="G912" s="191" t="s">
        <v>157</v>
      </c>
      <c r="H912" s="192">
        <v>1</v>
      </c>
      <c r="I912" s="193">
        <v>2.06</v>
      </c>
      <c r="J912" s="193">
        <v>2.06</v>
      </c>
    </row>
    <row r="913" spans="1:10" ht="14.45" customHeight="1" x14ac:dyDescent="0.25">
      <c r="A913" s="155"/>
      <c r="B913" s="155"/>
      <c r="C913" s="155"/>
      <c r="D913" s="155"/>
      <c r="E913" s="155" t="s">
        <v>669</v>
      </c>
      <c r="F913" s="156">
        <v>8.1201386936557025</v>
      </c>
      <c r="G913" s="155" t="s">
        <v>670</v>
      </c>
      <c r="H913" s="156">
        <v>9.2100000000000009</v>
      </c>
      <c r="I913" s="155" t="s">
        <v>671</v>
      </c>
      <c r="J913" s="156">
        <v>17.329999999999998</v>
      </c>
    </row>
    <row r="914" spans="1:10" x14ac:dyDescent="0.25">
      <c r="A914" s="155"/>
      <c r="B914" s="155"/>
      <c r="C914" s="155"/>
      <c r="D914" s="155"/>
      <c r="E914" s="155" t="s">
        <v>672</v>
      </c>
      <c r="F914" s="156">
        <v>34.47</v>
      </c>
      <c r="G914" s="155"/>
      <c r="H914" s="268" t="s">
        <v>673</v>
      </c>
      <c r="I914" s="268"/>
      <c r="J914" s="156">
        <v>185.16</v>
      </c>
    </row>
    <row r="915" spans="1:10" ht="15" customHeight="1" x14ac:dyDescent="0.25">
      <c r="A915" s="271" t="s">
        <v>789</v>
      </c>
      <c r="B915" s="271"/>
      <c r="C915" s="271"/>
      <c r="D915" s="271"/>
      <c r="E915" s="271"/>
      <c r="F915" s="271"/>
      <c r="G915" s="271"/>
      <c r="H915" s="271"/>
      <c r="I915" s="271"/>
      <c r="J915" s="271"/>
    </row>
    <row r="916" spans="1:10" ht="15.75" thickBot="1" x14ac:dyDescent="0.3">
      <c r="A916" s="266" t="s">
        <v>1220</v>
      </c>
      <c r="B916" s="266"/>
      <c r="C916" s="266"/>
      <c r="D916" s="266"/>
      <c r="E916" s="266"/>
      <c r="F916" s="266"/>
      <c r="G916" s="266"/>
      <c r="H916" s="266"/>
      <c r="I916" s="266"/>
      <c r="J916" s="266"/>
    </row>
    <row r="917" spans="1:10" ht="15.75" thickTop="1" x14ac:dyDescent="0.25">
      <c r="A917" s="188"/>
      <c r="B917" s="188"/>
      <c r="C917" s="188"/>
      <c r="D917" s="188"/>
      <c r="E917" s="188"/>
      <c r="F917" s="188"/>
      <c r="G917" s="188"/>
      <c r="H917" s="188"/>
      <c r="I917" s="188"/>
      <c r="J917" s="188"/>
    </row>
    <row r="918" spans="1:10" ht="39.6" customHeight="1" x14ac:dyDescent="0.25">
      <c r="A918" s="141"/>
      <c r="B918" s="142" t="s">
        <v>144</v>
      </c>
      <c r="C918" s="141" t="s">
        <v>145</v>
      </c>
      <c r="D918" s="141" t="s">
        <v>146</v>
      </c>
      <c r="E918" s="272" t="s">
        <v>659</v>
      </c>
      <c r="F918" s="272"/>
      <c r="G918" s="143" t="s">
        <v>147</v>
      </c>
      <c r="H918" s="142" t="s">
        <v>101</v>
      </c>
      <c r="I918" s="142" t="s">
        <v>148</v>
      </c>
      <c r="J918" s="142" t="s">
        <v>4</v>
      </c>
    </row>
    <row r="919" spans="1:10" ht="38.25" x14ac:dyDescent="0.25">
      <c r="A919" s="144" t="s">
        <v>660</v>
      </c>
      <c r="B919" s="145" t="s">
        <v>1070</v>
      </c>
      <c r="C919" s="144" t="s">
        <v>152</v>
      </c>
      <c r="D919" s="144" t="s">
        <v>1071</v>
      </c>
      <c r="E919" s="269" t="s">
        <v>995</v>
      </c>
      <c r="F919" s="269"/>
      <c r="G919" s="146" t="s">
        <v>157</v>
      </c>
      <c r="H919" s="149">
        <v>1</v>
      </c>
      <c r="I919" s="147">
        <v>107.81</v>
      </c>
      <c r="J919" s="147">
        <v>107.81</v>
      </c>
    </row>
    <row r="920" spans="1:10" ht="25.5" x14ac:dyDescent="0.25">
      <c r="A920" s="150" t="s">
        <v>662</v>
      </c>
      <c r="B920" s="151" t="s">
        <v>998</v>
      </c>
      <c r="C920" s="150" t="s">
        <v>161</v>
      </c>
      <c r="D920" s="150" t="s">
        <v>999</v>
      </c>
      <c r="E920" s="270" t="s">
        <v>665</v>
      </c>
      <c r="F920" s="270"/>
      <c r="G920" s="152" t="s">
        <v>666</v>
      </c>
      <c r="H920" s="153">
        <v>0.18920000000000001</v>
      </c>
      <c r="I920" s="154">
        <v>23.61</v>
      </c>
      <c r="J920" s="154">
        <v>4.46</v>
      </c>
    </row>
    <row r="921" spans="1:10" ht="25.5" x14ac:dyDescent="0.25">
      <c r="A921" s="150" t="s">
        <v>662</v>
      </c>
      <c r="B921" s="151" t="s">
        <v>996</v>
      </c>
      <c r="C921" s="150" t="s">
        <v>161</v>
      </c>
      <c r="D921" s="150" t="s">
        <v>997</v>
      </c>
      <c r="E921" s="270" t="s">
        <v>665</v>
      </c>
      <c r="F921" s="270"/>
      <c r="G921" s="152" t="s">
        <v>666</v>
      </c>
      <c r="H921" s="153">
        <v>0.18920000000000001</v>
      </c>
      <c r="I921" s="154">
        <v>18.64</v>
      </c>
      <c r="J921" s="154">
        <v>3.52</v>
      </c>
    </row>
    <row r="922" spans="1:10" ht="25.5" x14ac:dyDescent="0.25">
      <c r="A922" s="189" t="s">
        <v>798</v>
      </c>
      <c r="B922" s="190" t="s">
        <v>1215</v>
      </c>
      <c r="C922" s="189" t="s">
        <v>161</v>
      </c>
      <c r="D922" s="189" t="s">
        <v>1216</v>
      </c>
      <c r="E922" s="267" t="s">
        <v>805</v>
      </c>
      <c r="F922" s="267"/>
      <c r="G922" s="191" t="s">
        <v>157</v>
      </c>
      <c r="H922" s="192">
        <v>1</v>
      </c>
      <c r="I922" s="193">
        <v>2.06</v>
      </c>
      <c r="J922" s="193">
        <v>2.06</v>
      </c>
    </row>
    <row r="923" spans="1:10" ht="25.5" x14ac:dyDescent="0.25">
      <c r="A923" s="189" t="s">
        <v>798</v>
      </c>
      <c r="B923" s="190" t="s">
        <v>1221</v>
      </c>
      <c r="C923" s="189" t="s">
        <v>161</v>
      </c>
      <c r="D923" s="189" t="s">
        <v>1222</v>
      </c>
      <c r="E923" s="267" t="s">
        <v>805</v>
      </c>
      <c r="F923" s="267"/>
      <c r="G923" s="191" t="s">
        <v>157</v>
      </c>
      <c r="H923" s="192">
        <v>1</v>
      </c>
      <c r="I923" s="193">
        <v>97.77</v>
      </c>
      <c r="J923" s="193">
        <v>97.77</v>
      </c>
    </row>
    <row r="924" spans="1:10" ht="14.45" customHeight="1" x14ac:dyDescent="0.25">
      <c r="A924" s="155"/>
      <c r="B924" s="155"/>
      <c r="C924" s="155"/>
      <c r="D924" s="155"/>
      <c r="E924" s="155" t="s">
        <v>669</v>
      </c>
      <c r="F924" s="156">
        <v>2.9706681660575391</v>
      </c>
      <c r="G924" s="155" t="s">
        <v>670</v>
      </c>
      <c r="H924" s="156">
        <v>3.37</v>
      </c>
      <c r="I924" s="155" t="s">
        <v>671</v>
      </c>
      <c r="J924" s="156">
        <v>6.34</v>
      </c>
    </row>
    <row r="925" spans="1:10" x14ac:dyDescent="0.25">
      <c r="A925" s="155"/>
      <c r="B925" s="155"/>
      <c r="C925" s="155"/>
      <c r="D925" s="155"/>
      <c r="E925" s="155" t="s">
        <v>672</v>
      </c>
      <c r="F925" s="156">
        <v>24.66</v>
      </c>
      <c r="G925" s="155"/>
      <c r="H925" s="268" t="s">
        <v>673</v>
      </c>
      <c r="I925" s="268"/>
      <c r="J925" s="156">
        <v>132.47</v>
      </c>
    </row>
    <row r="926" spans="1:10" ht="15" customHeight="1" x14ac:dyDescent="0.25">
      <c r="A926" s="271" t="s">
        <v>789</v>
      </c>
      <c r="B926" s="271"/>
      <c r="C926" s="271"/>
      <c r="D926" s="271"/>
      <c r="E926" s="271"/>
      <c r="F926" s="271"/>
      <c r="G926" s="271"/>
      <c r="H926" s="271"/>
      <c r="I926" s="271"/>
      <c r="J926" s="271"/>
    </row>
    <row r="927" spans="1:10" ht="15.75" thickBot="1" x14ac:dyDescent="0.3">
      <c r="A927" s="266" t="s">
        <v>1223</v>
      </c>
      <c r="B927" s="266"/>
      <c r="C927" s="266"/>
      <c r="D927" s="266"/>
      <c r="E927" s="266"/>
      <c r="F927" s="266"/>
      <c r="G927" s="266"/>
      <c r="H927" s="266"/>
      <c r="I927" s="266"/>
      <c r="J927" s="266"/>
    </row>
    <row r="928" spans="1:10" ht="15.75" thickTop="1" x14ac:dyDescent="0.25">
      <c r="A928" s="188"/>
      <c r="B928" s="188"/>
      <c r="C928" s="188"/>
      <c r="D928" s="188"/>
      <c r="E928" s="188"/>
      <c r="F928" s="188"/>
      <c r="G928" s="188"/>
      <c r="H928" s="188"/>
      <c r="I928" s="188"/>
      <c r="J928" s="188"/>
    </row>
    <row r="929" spans="1:10" ht="39.6" customHeight="1" x14ac:dyDescent="0.25">
      <c r="A929" s="141"/>
      <c r="B929" s="142" t="s">
        <v>144</v>
      </c>
      <c r="C929" s="141" t="s">
        <v>145</v>
      </c>
      <c r="D929" s="141" t="s">
        <v>146</v>
      </c>
      <c r="E929" s="272" t="s">
        <v>659</v>
      </c>
      <c r="F929" s="272"/>
      <c r="G929" s="143" t="s">
        <v>147</v>
      </c>
      <c r="H929" s="142" t="s">
        <v>101</v>
      </c>
      <c r="I929" s="142" t="s">
        <v>148</v>
      </c>
      <c r="J929" s="142" t="s">
        <v>4</v>
      </c>
    </row>
    <row r="930" spans="1:10" ht="38.25" x14ac:dyDescent="0.25">
      <c r="A930" s="144" t="s">
        <v>660</v>
      </c>
      <c r="B930" s="145" t="s">
        <v>1027</v>
      </c>
      <c r="C930" s="144" t="s">
        <v>152</v>
      </c>
      <c r="D930" s="144" t="s">
        <v>1028</v>
      </c>
      <c r="E930" s="269" t="s">
        <v>995</v>
      </c>
      <c r="F930" s="269"/>
      <c r="G930" s="146" t="s">
        <v>100</v>
      </c>
      <c r="H930" s="149">
        <v>1</v>
      </c>
      <c r="I930" s="147">
        <v>18.29</v>
      </c>
      <c r="J930" s="147">
        <v>18.29</v>
      </c>
    </row>
    <row r="931" spans="1:10" ht="25.5" x14ac:dyDescent="0.25">
      <c r="A931" s="150" t="s">
        <v>662</v>
      </c>
      <c r="B931" s="151" t="s">
        <v>996</v>
      </c>
      <c r="C931" s="150" t="s">
        <v>161</v>
      </c>
      <c r="D931" s="150" t="s">
        <v>997</v>
      </c>
      <c r="E931" s="270" t="s">
        <v>665</v>
      </c>
      <c r="F931" s="270"/>
      <c r="G931" s="152" t="s">
        <v>666</v>
      </c>
      <c r="H931" s="153">
        <v>8.1100000000000005E-2</v>
      </c>
      <c r="I931" s="154">
        <v>18.64</v>
      </c>
      <c r="J931" s="154">
        <v>1.51</v>
      </c>
    </row>
    <row r="932" spans="1:10" ht="39.6" customHeight="1" x14ac:dyDescent="0.25">
      <c r="A932" s="150" t="s">
        <v>662</v>
      </c>
      <c r="B932" s="151" t="s">
        <v>998</v>
      </c>
      <c r="C932" s="150" t="s">
        <v>161</v>
      </c>
      <c r="D932" s="150" t="s">
        <v>999</v>
      </c>
      <c r="E932" s="270" t="s">
        <v>665</v>
      </c>
      <c r="F932" s="270"/>
      <c r="G932" s="152" t="s">
        <v>666</v>
      </c>
      <c r="H932" s="153">
        <v>8.1100000000000005E-2</v>
      </c>
      <c r="I932" s="154">
        <v>23.61</v>
      </c>
      <c r="J932" s="154">
        <v>1.91</v>
      </c>
    </row>
    <row r="933" spans="1:10" ht="38.25" x14ac:dyDescent="0.25">
      <c r="A933" s="150" t="s">
        <v>662</v>
      </c>
      <c r="B933" s="151" t="s">
        <v>1224</v>
      </c>
      <c r="C933" s="150" t="s">
        <v>161</v>
      </c>
      <c r="D933" s="150" t="s">
        <v>1225</v>
      </c>
      <c r="E933" s="270" t="s">
        <v>1042</v>
      </c>
      <c r="F933" s="270"/>
      <c r="G933" s="152" t="s">
        <v>100</v>
      </c>
      <c r="H933" s="153">
        <v>2</v>
      </c>
      <c r="I933" s="154">
        <v>1.5</v>
      </c>
      <c r="J933" s="154">
        <v>3</v>
      </c>
    </row>
    <row r="934" spans="1:10" ht="25.5" x14ac:dyDescent="0.25">
      <c r="A934" s="189" t="s">
        <v>798</v>
      </c>
      <c r="B934" s="190" t="s">
        <v>1226</v>
      </c>
      <c r="C934" s="189" t="s">
        <v>161</v>
      </c>
      <c r="D934" s="189" t="s">
        <v>1227</v>
      </c>
      <c r="E934" s="267" t="s">
        <v>805</v>
      </c>
      <c r="F934" s="267"/>
      <c r="G934" s="191" t="s">
        <v>100</v>
      </c>
      <c r="H934" s="192">
        <v>1.0481</v>
      </c>
      <c r="I934" s="193">
        <v>11.33</v>
      </c>
      <c r="J934" s="193">
        <v>11.87</v>
      </c>
    </row>
    <row r="935" spans="1:10" ht="14.45" customHeight="1" x14ac:dyDescent="0.25">
      <c r="A935" s="155"/>
      <c r="B935" s="155"/>
      <c r="C935" s="155"/>
      <c r="D935" s="155"/>
      <c r="E935" s="155" t="s">
        <v>669</v>
      </c>
      <c r="F935" s="156">
        <v>1.9257801518133257</v>
      </c>
      <c r="G935" s="155" t="s">
        <v>670</v>
      </c>
      <c r="H935" s="156">
        <v>2.1800000000000002</v>
      </c>
      <c r="I935" s="155" t="s">
        <v>671</v>
      </c>
      <c r="J935" s="156">
        <v>4.1100000000000003</v>
      </c>
    </row>
    <row r="936" spans="1:10" x14ac:dyDescent="0.25">
      <c r="A936" s="155"/>
      <c r="B936" s="155"/>
      <c r="C936" s="155"/>
      <c r="D936" s="155"/>
      <c r="E936" s="155" t="s">
        <v>672</v>
      </c>
      <c r="F936" s="156">
        <v>4.18</v>
      </c>
      <c r="G936" s="155"/>
      <c r="H936" s="268" t="s">
        <v>673</v>
      </c>
      <c r="I936" s="268"/>
      <c r="J936" s="156">
        <v>22.47</v>
      </c>
    </row>
    <row r="937" spans="1:10" ht="15" customHeight="1" x14ac:dyDescent="0.25">
      <c r="A937" s="271" t="s">
        <v>789</v>
      </c>
      <c r="B937" s="271"/>
      <c r="C937" s="271"/>
      <c r="D937" s="271"/>
      <c r="E937" s="271"/>
      <c r="F937" s="271"/>
      <c r="G937" s="271"/>
      <c r="H937" s="271"/>
      <c r="I937" s="271"/>
      <c r="J937" s="271"/>
    </row>
    <row r="938" spans="1:10" ht="15.75" thickBot="1" x14ac:dyDescent="0.3">
      <c r="A938" s="266" t="s">
        <v>1228</v>
      </c>
      <c r="B938" s="266"/>
      <c r="C938" s="266"/>
      <c r="D938" s="266"/>
      <c r="E938" s="266"/>
      <c r="F938" s="266"/>
      <c r="G938" s="266"/>
      <c r="H938" s="266"/>
      <c r="I938" s="266"/>
      <c r="J938" s="266"/>
    </row>
    <row r="939" spans="1:10" ht="15.75" thickTop="1" x14ac:dyDescent="0.25">
      <c r="A939" s="188"/>
      <c r="B939" s="188"/>
      <c r="C939" s="188"/>
      <c r="D939" s="188"/>
      <c r="E939" s="188"/>
      <c r="F939" s="188"/>
      <c r="G939" s="188"/>
      <c r="H939" s="188"/>
      <c r="I939" s="188"/>
      <c r="J939" s="188"/>
    </row>
    <row r="940" spans="1:10" x14ac:dyDescent="0.25">
      <c r="A940" s="141"/>
      <c r="B940" s="142" t="s">
        <v>144</v>
      </c>
      <c r="C940" s="141" t="s">
        <v>145</v>
      </c>
      <c r="D940" s="141" t="s">
        <v>146</v>
      </c>
      <c r="E940" s="272" t="s">
        <v>659</v>
      </c>
      <c r="F940" s="272"/>
      <c r="G940" s="143" t="s">
        <v>147</v>
      </c>
      <c r="H940" s="142" t="s">
        <v>101</v>
      </c>
      <c r="I940" s="142" t="s">
        <v>148</v>
      </c>
      <c r="J940" s="142" t="s">
        <v>4</v>
      </c>
    </row>
    <row r="941" spans="1:10" ht="26.45" customHeight="1" x14ac:dyDescent="0.25">
      <c r="A941" s="144" t="s">
        <v>660</v>
      </c>
      <c r="B941" s="145" t="s">
        <v>882</v>
      </c>
      <c r="C941" s="144" t="s">
        <v>152</v>
      </c>
      <c r="D941" s="144" t="s">
        <v>883</v>
      </c>
      <c r="E941" s="269">
        <v>907</v>
      </c>
      <c r="F941" s="269"/>
      <c r="G941" s="146" t="s">
        <v>159</v>
      </c>
      <c r="H941" s="149">
        <v>1</v>
      </c>
      <c r="I941" s="147">
        <v>121.84</v>
      </c>
      <c r="J941" s="147">
        <v>121.84</v>
      </c>
    </row>
    <row r="942" spans="1:10" ht="25.5" x14ac:dyDescent="0.25">
      <c r="A942" s="150" t="s">
        <v>662</v>
      </c>
      <c r="B942" s="151" t="s">
        <v>1229</v>
      </c>
      <c r="C942" s="150" t="s">
        <v>161</v>
      </c>
      <c r="D942" s="150" t="s">
        <v>1230</v>
      </c>
      <c r="E942" s="270" t="s">
        <v>818</v>
      </c>
      <c r="F942" s="270"/>
      <c r="G942" s="152" t="s">
        <v>819</v>
      </c>
      <c r="H942" s="153">
        <v>0.01</v>
      </c>
      <c r="I942" s="154">
        <v>22.42</v>
      </c>
      <c r="J942" s="154">
        <v>0.22</v>
      </c>
    </row>
    <row r="943" spans="1:10" ht="25.5" x14ac:dyDescent="0.25">
      <c r="A943" s="150" t="s">
        <v>662</v>
      </c>
      <c r="B943" s="151" t="s">
        <v>803</v>
      </c>
      <c r="C943" s="150" t="s">
        <v>161</v>
      </c>
      <c r="D943" s="150" t="s">
        <v>804</v>
      </c>
      <c r="E943" s="270" t="s">
        <v>665</v>
      </c>
      <c r="F943" s="270"/>
      <c r="G943" s="152" t="s">
        <v>666</v>
      </c>
      <c r="H943" s="153">
        <v>1.35</v>
      </c>
      <c r="I943" s="154">
        <v>22.62</v>
      </c>
      <c r="J943" s="154">
        <v>30.53</v>
      </c>
    </row>
    <row r="944" spans="1:10" ht="25.5" x14ac:dyDescent="0.25">
      <c r="A944" s="150" t="s">
        <v>662</v>
      </c>
      <c r="B944" s="151" t="s">
        <v>792</v>
      </c>
      <c r="C944" s="150" t="s">
        <v>161</v>
      </c>
      <c r="D944" s="150" t="s">
        <v>793</v>
      </c>
      <c r="E944" s="270" t="s">
        <v>665</v>
      </c>
      <c r="F944" s="270"/>
      <c r="G944" s="152" t="s">
        <v>666</v>
      </c>
      <c r="H944" s="153">
        <v>1.35</v>
      </c>
      <c r="I944" s="154">
        <v>18.25</v>
      </c>
      <c r="J944" s="154">
        <v>24.63</v>
      </c>
    </row>
    <row r="945" spans="1:10" ht="38.25" x14ac:dyDescent="0.25">
      <c r="A945" s="189" t="s">
        <v>798</v>
      </c>
      <c r="B945" s="190" t="s">
        <v>1231</v>
      </c>
      <c r="C945" s="189" t="s">
        <v>161</v>
      </c>
      <c r="D945" s="189" t="s">
        <v>1232</v>
      </c>
      <c r="E945" s="267" t="s">
        <v>805</v>
      </c>
      <c r="F945" s="267"/>
      <c r="G945" s="191" t="s">
        <v>100</v>
      </c>
      <c r="H945" s="192">
        <v>2</v>
      </c>
      <c r="I945" s="193">
        <v>3.2</v>
      </c>
      <c r="J945" s="193">
        <v>6.4</v>
      </c>
    </row>
    <row r="946" spans="1:10" ht="38.25" x14ac:dyDescent="0.25">
      <c r="A946" s="189" t="s">
        <v>798</v>
      </c>
      <c r="B946" s="190" t="s">
        <v>1233</v>
      </c>
      <c r="C946" s="189" t="s">
        <v>161</v>
      </c>
      <c r="D946" s="189" t="s">
        <v>1234</v>
      </c>
      <c r="E946" s="267" t="s">
        <v>805</v>
      </c>
      <c r="F946" s="267"/>
      <c r="G946" s="191" t="s">
        <v>159</v>
      </c>
      <c r="H946" s="192">
        <v>0.26</v>
      </c>
      <c r="I946" s="193">
        <v>33.61</v>
      </c>
      <c r="J946" s="193">
        <v>8.73</v>
      </c>
    </row>
    <row r="947" spans="1:10" ht="25.5" x14ac:dyDescent="0.25">
      <c r="A947" s="189" t="s">
        <v>798</v>
      </c>
      <c r="B947" s="190" t="s">
        <v>1235</v>
      </c>
      <c r="C947" s="189" t="s">
        <v>161</v>
      </c>
      <c r="D947" s="189" t="s">
        <v>1236</v>
      </c>
      <c r="E947" s="267" t="s">
        <v>805</v>
      </c>
      <c r="F947" s="267"/>
      <c r="G947" s="191" t="s">
        <v>100</v>
      </c>
      <c r="H947" s="192">
        <v>1.53</v>
      </c>
      <c r="I947" s="193">
        <v>4.95</v>
      </c>
      <c r="J947" s="193">
        <v>7.57</v>
      </c>
    </row>
    <row r="948" spans="1:10" ht="25.5" x14ac:dyDescent="0.25">
      <c r="A948" s="189" t="s">
        <v>798</v>
      </c>
      <c r="B948" s="190" t="s">
        <v>1237</v>
      </c>
      <c r="C948" s="189" t="s">
        <v>161</v>
      </c>
      <c r="D948" s="189" t="s">
        <v>1238</v>
      </c>
      <c r="E948" s="267" t="s">
        <v>805</v>
      </c>
      <c r="F948" s="267"/>
      <c r="G948" s="191" t="s">
        <v>100</v>
      </c>
      <c r="H948" s="192">
        <v>1.6</v>
      </c>
      <c r="I948" s="193">
        <v>23.48</v>
      </c>
      <c r="J948" s="193">
        <v>37.56</v>
      </c>
    </row>
    <row r="949" spans="1:10" x14ac:dyDescent="0.25">
      <c r="A949" s="189" t="s">
        <v>798</v>
      </c>
      <c r="B949" s="190" t="s">
        <v>1239</v>
      </c>
      <c r="C949" s="189" t="s">
        <v>161</v>
      </c>
      <c r="D949" s="189" t="s">
        <v>1240</v>
      </c>
      <c r="E949" s="267" t="s">
        <v>805</v>
      </c>
      <c r="F949" s="267"/>
      <c r="G949" s="191" t="s">
        <v>99</v>
      </c>
      <c r="H949" s="192">
        <v>0.25</v>
      </c>
      <c r="I949" s="193">
        <v>21</v>
      </c>
      <c r="J949" s="193">
        <v>5.25</v>
      </c>
    </row>
    <row r="950" spans="1:10" ht="25.5" x14ac:dyDescent="0.25">
      <c r="A950" s="189" t="s">
        <v>798</v>
      </c>
      <c r="B950" s="190" t="s">
        <v>1241</v>
      </c>
      <c r="C950" s="189" t="s">
        <v>161</v>
      </c>
      <c r="D950" s="189" t="s">
        <v>1242</v>
      </c>
      <c r="E950" s="267" t="s">
        <v>805</v>
      </c>
      <c r="F950" s="267"/>
      <c r="G950" s="191" t="s">
        <v>1243</v>
      </c>
      <c r="H950" s="192">
        <v>0.1</v>
      </c>
      <c r="I950" s="193">
        <v>9.58</v>
      </c>
      <c r="J950" s="193">
        <v>0.95</v>
      </c>
    </row>
    <row r="951" spans="1:10" ht="14.45" customHeight="1" x14ac:dyDescent="0.25">
      <c r="A951" s="155"/>
      <c r="B951" s="155"/>
      <c r="C951" s="155"/>
      <c r="D951" s="155"/>
      <c r="E951" s="155" t="s">
        <v>669</v>
      </c>
      <c r="F951" s="156">
        <v>20.640052478680538</v>
      </c>
      <c r="G951" s="155" t="s">
        <v>670</v>
      </c>
      <c r="H951" s="156">
        <v>23.41</v>
      </c>
      <c r="I951" s="155" t="s">
        <v>671</v>
      </c>
      <c r="J951" s="156">
        <v>44.05</v>
      </c>
    </row>
    <row r="952" spans="1:10" x14ac:dyDescent="0.25">
      <c r="A952" s="155"/>
      <c r="B952" s="155"/>
      <c r="C952" s="155"/>
      <c r="D952" s="155"/>
      <c r="E952" s="155" t="s">
        <v>672</v>
      </c>
      <c r="F952" s="156">
        <v>27.87</v>
      </c>
      <c r="G952" s="155"/>
      <c r="H952" s="268" t="s">
        <v>673</v>
      </c>
      <c r="I952" s="268"/>
      <c r="J952" s="156">
        <v>149.71</v>
      </c>
    </row>
    <row r="953" spans="1:10" ht="15" customHeight="1" x14ac:dyDescent="0.25">
      <c r="A953" s="271" t="s">
        <v>789</v>
      </c>
      <c r="B953" s="271"/>
      <c r="C953" s="271"/>
      <c r="D953" s="271"/>
      <c r="E953" s="271"/>
      <c r="F953" s="271"/>
      <c r="G953" s="271"/>
      <c r="H953" s="271"/>
      <c r="I953" s="271"/>
      <c r="J953" s="271"/>
    </row>
    <row r="954" spans="1:10" ht="15.75" thickBot="1" x14ac:dyDescent="0.3">
      <c r="A954" s="266" t="s">
        <v>1244</v>
      </c>
      <c r="B954" s="266"/>
      <c r="C954" s="266"/>
      <c r="D954" s="266"/>
      <c r="E954" s="266"/>
      <c r="F954" s="266"/>
      <c r="G954" s="266"/>
      <c r="H954" s="266"/>
      <c r="I954" s="266"/>
      <c r="J954" s="266"/>
    </row>
    <row r="955" spans="1:10" ht="15.75" thickTop="1" x14ac:dyDescent="0.25">
      <c r="A955" s="188"/>
      <c r="B955" s="188"/>
      <c r="C955" s="188"/>
      <c r="D955" s="188"/>
      <c r="E955" s="188"/>
      <c r="F955" s="188"/>
      <c r="G955" s="188"/>
      <c r="H955" s="188"/>
      <c r="I955" s="188"/>
      <c r="J955" s="188"/>
    </row>
    <row r="956" spans="1:10" ht="14.45" customHeight="1" x14ac:dyDescent="0.25">
      <c r="A956" s="141"/>
      <c r="B956" s="142" t="s">
        <v>144</v>
      </c>
      <c r="C956" s="141" t="s">
        <v>145</v>
      </c>
      <c r="D956" s="141" t="s">
        <v>146</v>
      </c>
      <c r="E956" s="272" t="s">
        <v>659</v>
      </c>
      <c r="F956" s="272"/>
      <c r="G956" s="143" t="s">
        <v>147</v>
      </c>
      <c r="H956" s="142" t="s">
        <v>101</v>
      </c>
      <c r="I956" s="142" t="s">
        <v>148</v>
      </c>
      <c r="J956" s="142" t="s">
        <v>4</v>
      </c>
    </row>
    <row r="957" spans="1:10" x14ac:dyDescent="0.25">
      <c r="A957" s="144" t="s">
        <v>660</v>
      </c>
      <c r="B957" s="145" t="s">
        <v>1096</v>
      </c>
      <c r="C957" s="144" t="s">
        <v>152</v>
      </c>
      <c r="D957" s="144" t="s">
        <v>1097</v>
      </c>
      <c r="E957" s="269" t="s">
        <v>995</v>
      </c>
      <c r="F957" s="269"/>
      <c r="G957" s="146" t="s">
        <v>157</v>
      </c>
      <c r="H957" s="149">
        <v>1</v>
      </c>
      <c r="I957" s="147">
        <v>205.95</v>
      </c>
      <c r="J957" s="147">
        <v>205.95</v>
      </c>
    </row>
    <row r="958" spans="1:10" ht="25.5" x14ac:dyDescent="0.25">
      <c r="A958" s="150" t="s">
        <v>662</v>
      </c>
      <c r="B958" s="151" t="s">
        <v>958</v>
      </c>
      <c r="C958" s="150" t="s">
        <v>161</v>
      </c>
      <c r="D958" s="150" t="s">
        <v>959</v>
      </c>
      <c r="E958" s="270" t="s">
        <v>665</v>
      </c>
      <c r="F958" s="270"/>
      <c r="G958" s="152" t="s">
        <v>666</v>
      </c>
      <c r="H958" s="153">
        <v>1</v>
      </c>
      <c r="I958" s="154">
        <v>22.24</v>
      </c>
      <c r="J958" s="154">
        <v>22.24</v>
      </c>
    </row>
    <row r="959" spans="1:10" ht="25.5" x14ac:dyDescent="0.25">
      <c r="A959" s="150" t="s">
        <v>662</v>
      </c>
      <c r="B959" s="151" t="s">
        <v>792</v>
      </c>
      <c r="C959" s="150" t="s">
        <v>161</v>
      </c>
      <c r="D959" s="150" t="s">
        <v>793</v>
      </c>
      <c r="E959" s="270" t="s">
        <v>665</v>
      </c>
      <c r="F959" s="270"/>
      <c r="G959" s="152" t="s">
        <v>666</v>
      </c>
      <c r="H959" s="153">
        <v>1</v>
      </c>
      <c r="I959" s="154">
        <v>18.25</v>
      </c>
      <c r="J959" s="154">
        <v>18.25</v>
      </c>
    </row>
    <row r="960" spans="1:10" x14ac:dyDescent="0.25">
      <c r="A960" s="189" t="s">
        <v>798</v>
      </c>
      <c r="B960" s="190" t="s">
        <v>1245</v>
      </c>
      <c r="C960" s="189" t="s">
        <v>810</v>
      </c>
      <c r="D960" s="189" t="s">
        <v>1246</v>
      </c>
      <c r="E960" s="267" t="s">
        <v>805</v>
      </c>
      <c r="F960" s="267"/>
      <c r="G960" s="191" t="s">
        <v>153</v>
      </c>
      <c r="H960" s="192">
        <v>1</v>
      </c>
      <c r="I960" s="193">
        <v>165.46</v>
      </c>
      <c r="J960" s="193">
        <v>165.46</v>
      </c>
    </row>
    <row r="961" spans="1:10" ht="14.45" customHeight="1" x14ac:dyDescent="0.25">
      <c r="A961" s="155"/>
      <c r="B961" s="155"/>
      <c r="C961" s="155"/>
      <c r="D961" s="155"/>
      <c r="E961" s="155" t="s">
        <v>669</v>
      </c>
      <c r="F961" s="156">
        <v>15.2844157</v>
      </c>
      <c r="G961" s="155" t="s">
        <v>670</v>
      </c>
      <c r="H961" s="156">
        <v>17.34</v>
      </c>
      <c r="I961" s="155" t="s">
        <v>671</v>
      </c>
      <c r="J961" s="156">
        <v>32.619999999999997</v>
      </c>
    </row>
    <row r="962" spans="1:10" x14ac:dyDescent="0.25">
      <c r="A962" s="155"/>
      <c r="B962" s="155"/>
      <c r="C962" s="155"/>
      <c r="D962" s="155"/>
      <c r="E962" s="155" t="s">
        <v>672</v>
      </c>
      <c r="F962" s="156">
        <v>47.12</v>
      </c>
      <c r="G962" s="155"/>
      <c r="H962" s="268" t="s">
        <v>673</v>
      </c>
      <c r="I962" s="268"/>
      <c r="J962" s="156">
        <v>253.07</v>
      </c>
    </row>
    <row r="963" spans="1:10" ht="15" customHeight="1" x14ac:dyDescent="0.25">
      <c r="A963" s="271" t="s">
        <v>789</v>
      </c>
      <c r="B963" s="271"/>
      <c r="C963" s="271"/>
      <c r="D963" s="271"/>
      <c r="E963" s="271"/>
      <c r="F963" s="271"/>
      <c r="G963" s="271"/>
      <c r="H963" s="271"/>
      <c r="I963" s="271"/>
      <c r="J963" s="271"/>
    </row>
    <row r="964" spans="1:10" ht="15.75" thickBot="1" x14ac:dyDescent="0.3">
      <c r="A964" s="266" t="s">
        <v>1247</v>
      </c>
      <c r="B964" s="266"/>
      <c r="C964" s="266"/>
      <c r="D964" s="266"/>
      <c r="E964" s="266"/>
      <c r="F964" s="266"/>
      <c r="G964" s="266"/>
      <c r="H964" s="266"/>
      <c r="I964" s="266"/>
      <c r="J964" s="266"/>
    </row>
    <row r="965" spans="1:10" ht="15.75" thickTop="1" x14ac:dyDescent="0.25">
      <c r="A965" s="188"/>
      <c r="B965" s="188"/>
      <c r="C965" s="188"/>
      <c r="D965" s="188"/>
      <c r="E965" s="188"/>
      <c r="F965" s="188"/>
      <c r="G965" s="188"/>
      <c r="H965" s="188"/>
      <c r="I965" s="188"/>
      <c r="J965" s="188"/>
    </row>
    <row r="966" spans="1:10" ht="39.6" customHeight="1" x14ac:dyDescent="0.25">
      <c r="A966" s="141"/>
      <c r="B966" s="142" t="s">
        <v>144</v>
      </c>
      <c r="C966" s="141" t="s">
        <v>145</v>
      </c>
      <c r="D966" s="141" t="s">
        <v>146</v>
      </c>
      <c r="E966" s="272" t="s">
        <v>659</v>
      </c>
      <c r="F966" s="272"/>
      <c r="G966" s="143" t="s">
        <v>147</v>
      </c>
      <c r="H966" s="142" t="s">
        <v>101</v>
      </c>
      <c r="I966" s="142" t="s">
        <v>148</v>
      </c>
      <c r="J966" s="142" t="s">
        <v>4</v>
      </c>
    </row>
    <row r="967" spans="1:10" ht="38.25" x14ac:dyDescent="0.25">
      <c r="A967" s="144" t="s">
        <v>660</v>
      </c>
      <c r="B967" s="145" t="s">
        <v>1090</v>
      </c>
      <c r="C967" s="144" t="s">
        <v>152</v>
      </c>
      <c r="D967" s="144" t="s">
        <v>1091</v>
      </c>
      <c r="E967" s="269" t="s">
        <v>995</v>
      </c>
      <c r="F967" s="269"/>
      <c r="G967" s="146" t="s">
        <v>157</v>
      </c>
      <c r="H967" s="149">
        <v>1</v>
      </c>
      <c r="I967" s="147">
        <v>167.36</v>
      </c>
      <c r="J967" s="147">
        <v>167.36</v>
      </c>
    </row>
    <row r="968" spans="1:10" ht="25.5" x14ac:dyDescent="0.25">
      <c r="A968" s="150" t="s">
        <v>662</v>
      </c>
      <c r="B968" s="151" t="s">
        <v>792</v>
      </c>
      <c r="C968" s="150" t="s">
        <v>161</v>
      </c>
      <c r="D968" s="150" t="s">
        <v>793</v>
      </c>
      <c r="E968" s="270" t="s">
        <v>665</v>
      </c>
      <c r="F968" s="270"/>
      <c r="G968" s="152" t="s">
        <v>666</v>
      </c>
      <c r="H968" s="153">
        <v>0.25</v>
      </c>
      <c r="I968" s="154">
        <v>18.25</v>
      </c>
      <c r="J968" s="154">
        <v>4.5599999999999996</v>
      </c>
    </row>
    <row r="969" spans="1:10" ht="25.5" x14ac:dyDescent="0.25">
      <c r="A969" s="150" t="s">
        <v>662</v>
      </c>
      <c r="B969" s="151" t="s">
        <v>998</v>
      </c>
      <c r="C969" s="150" t="s">
        <v>161</v>
      </c>
      <c r="D969" s="150" t="s">
        <v>999</v>
      </c>
      <c r="E969" s="270" t="s">
        <v>665</v>
      </c>
      <c r="F969" s="270"/>
      <c r="G969" s="152" t="s">
        <v>666</v>
      </c>
      <c r="H969" s="153">
        <v>0.75</v>
      </c>
      <c r="I969" s="154">
        <v>23.61</v>
      </c>
      <c r="J969" s="154">
        <v>17.7</v>
      </c>
    </row>
    <row r="970" spans="1:10" x14ac:dyDescent="0.25">
      <c r="A970" s="189" t="s">
        <v>798</v>
      </c>
      <c r="B970" s="190" t="s">
        <v>1248</v>
      </c>
      <c r="C970" s="189" t="s">
        <v>810</v>
      </c>
      <c r="D970" s="189" t="s">
        <v>1249</v>
      </c>
      <c r="E970" s="267" t="s">
        <v>805</v>
      </c>
      <c r="F970" s="267"/>
      <c r="G970" s="191" t="s">
        <v>153</v>
      </c>
      <c r="H970" s="192">
        <v>1</v>
      </c>
      <c r="I970" s="193">
        <v>145.1</v>
      </c>
      <c r="J970" s="193">
        <v>145.1</v>
      </c>
    </row>
    <row r="971" spans="1:10" ht="14.45" customHeight="1" x14ac:dyDescent="0.25">
      <c r="A971" s="155"/>
      <c r="B971" s="155"/>
      <c r="C971" s="155"/>
      <c r="D971" s="155"/>
      <c r="E971" s="155" t="s">
        <v>669</v>
      </c>
      <c r="F971" s="156">
        <v>8.4106456751944521</v>
      </c>
      <c r="G971" s="155" t="s">
        <v>670</v>
      </c>
      <c r="H971" s="156">
        <v>9.5399999999999991</v>
      </c>
      <c r="I971" s="155" t="s">
        <v>671</v>
      </c>
      <c r="J971" s="156">
        <v>17.95</v>
      </c>
    </row>
    <row r="972" spans="1:10" x14ac:dyDescent="0.25">
      <c r="A972" s="155"/>
      <c r="B972" s="155"/>
      <c r="C972" s="155"/>
      <c r="D972" s="155"/>
      <c r="E972" s="155" t="s">
        <v>672</v>
      </c>
      <c r="F972" s="156">
        <v>38.29</v>
      </c>
      <c r="G972" s="155"/>
      <c r="H972" s="268" t="s">
        <v>673</v>
      </c>
      <c r="I972" s="268"/>
      <c r="J972" s="156">
        <v>205.65</v>
      </c>
    </row>
    <row r="973" spans="1:10" ht="15" customHeight="1" x14ac:dyDescent="0.25">
      <c r="A973" s="271" t="s">
        <v>789</v>
      </c>
      <c r="B973" s="271"/>
      <c r="C973" s="271"/>
      <c r="D973" s="271"/>
      <c r="E973" s="271"/>
      <c r="F973" s="271"/>
      <c r="G973" s="271"/>
      <c r="H973" s="271"/>
      <c r="I973" s="271"/>
      <c r="J973" s="271"/>
    </row>
    <row r="974" spans="1:10" ht="15.75" thickBot="1" x14ac:dyDescent="0.3">
      <c r="A974" s="266" t="s">
        <v>1250</v>
      </c>
      <c r="B974" s="266"/>
      <c r="C974" s="266"/>
      <c r="D974" s="266"/>
      <c r="E974" s="266"/>
      <c r="F974" s="266"/>
      <c r="G974" s="266"/>
      <c r="H974" s="266"/>
      <c r="I974" s="266"/>
      <c r="J974" s="266"/>
    </row>
    <row r="975" spans="1:10" ht="15.75" thickTop="1" x14ac:dyDescent="0.25">
      <c r="A975" s="188"/>
      <c r="B975" s="188"/>
      <c r="C975" s="188"/>
      <c r="D975" s="188"/>
      <c r="E975" s="188"/>
      <c r="F975" s="188"/>
      <c r="G975" s="188"/>
      <c r="H975" s="188"/>
      <c r="I975" s="188"/>
      <c r="J975" s="188"/>
    </row>
    <row r="976" spans="1:10" ht="39.6" customHeight="1" x14ac:dyDescent="0.25">
      <c r="A976" s="141"/>
      <c r="B976" s="142" t="s">
        <v>144</v>
      </c>
      <c r="C976" s="141" t="s">
        <v>145</v>
      </c>
      <c r="D976" s="141" t="s">
        <v>146</v>
      </c>
      <c r="E976" s="272" t="s">
        <v>659</v>
      </c>
      <c r="F976" s="272"/>
      <c r="G976" s="143" t="s">
        <v>147</v>
      </c>
      <c r="H976" s="142" t="s">
        <v>101</v>
      </c>
      <c r="I976" s="142" t="s">
        <v>148</v>
      </c>
      <c r="J976" s="142" t="s">
        <v>4</v>
      </c>
    </row>
    <row r="977" spans="1:10" ht="38.25" x14ac:dyDescent="0.25">
      <c r="A977" s="144" t="s">
        <v>660</v>
      </c>
      <c r="B977" s="145" t="s">
        <v>1114</v>
      </c>
      <c r="C977" s="144" t="s">
        <v>152</v>
      </c>
      <c r="D977" s="144" t="s">
        <v>1115</v>
      </c>
      <c r="E977" s="269" t="s">
        <v>995</v>
      </c>
      <c r="F977" s="269"/>
      <c r="G977" s="146" t="s">
        <v>157</v>
      </c>
      <c r="H977" s="149">
        <v>1</v>
      </c>
      <c r="I977" s="147">
        <v>296.16000000000003</v>
      </c>
      <c r="J977" s="147">
        <v>296.16000000000003</v>
      </c>
    </row>
    <row r="978" spans="1:10" ht="25.5" x14ac:dyDescent="0.25">
      <c r="A978" s="150" t="s">
        <v>662</v>
      </c>
      <c r="B978" s="151" t="s">
        <v>792</v>
      </c>
      <c r="C978" s="150" t="s">
        <v>161</v>
      </c>
      <c r="D978" s="150" t="s">
        <v>793</v>
      </c>
      <c r="E978" s="270" t="s">
        <v>665</v>
      </c>
      <c r="F978" s="270"/>
      <c r="G978" s="152" t="s">
        <v>666</v>
      </c>
      <c r="H978" s="153">
        <v>0.25</v>
      </c>
      <c r="I978" s="154">
        <v>18.25</v>
      </c>
      <c r="J978" s="154">
        <v>4.5599999999999996</v>
      </c>
    </row>
    <row r="979" spans="1:10" ht="25.5" x14ac:dyDescent="0.25">
      <c r="A979" s="150" t="s">
        <v>662</v>
      </c>
      <c r="B979" s="151" t="s">
        <v>998</v>
      </c>
      <c r="C979" s="150" t="s">
        <v>161</v>
      </c>
      <c r="D979" s="150" t="s">
        <v>999</v>
      </c>
      <c r="E979" s="270" t="s">
        <v>665</v>
      </c>
      <c r="F979" s="270"/>
      <c r="G979" s="152" t="s">
        <v>666</v>
      </c>
      <c r="H979" s="153">
        <v>0.75</v>
      </c>
      <c r="I979" s="154">
        <v>23.61</v>
      </c>
      <c r="J979" s="154">
        <v>17.7</v>
      </c>
    </row>
    <row r="980" spans="1:10" x14ac:dyDescent="0.25">
      <c r="A980" s="189" t="s">
        <v>798</v>
      </c>
      <c r="B980" s="190" t="s">
        <v>1251</v>
      </c>
      <c r="C980" s="189" t="s">
        <v>810</v>
      </c>
      <c r="D980" s="189" t="s">
        <v>1252</v>
      </c>
      <c r="E980" s="267" t="s">
        <v>805</v>
      </c>
      <c r="F980" s="267"/>
      <c r="G980" s="191" t="s">
        <v>153</v>
      </c>
      <c r="H980" s="192">
        <v>1</v>
      </c>
      <c r="I980" s="193">
        <v>273.89999999999998</v>
      </c>
      <c r="J980" s="193">
        <v>273.89999999999998</v>
      </c>
    </row>
    <row r="981" spans="1:10" ht="14.45" customHeight="1" x14ac:dyDescent="0.25">
      <c r="A981" s="155"/>
      <c r="B981" s="155"/>
      <c r="C981" s="155"/>
      <c r="D981" s="155"/>
      <c r="E981" s="155" t="s">
        <v>669</v>
      </c>
      <c r="F981" s="156">
        <v>8.4106456751944521</v>
      </c>
      <c r="G981" s="155" t="s">
        <v>670</v>
      </c>
      <c r="H981" s="156">
        <v>9.5399999999999991</v>
      </c>
      <c r="I981" s="155" t="s">
        <v>671</v>
      </c>
      <c r="J981" s="156">
        <v>17.95</v>
      </c>
    </row>
    <row r="982" spans="1:10" x14ac:dyDescent="0.25">
      <c r="A982" s="155"/>
      <c r="B982" s="155"/>
      <c r="C982" s="155"/>
      <c r="D982" s="155"/>
      <c r="E982" s="155" t="s">
        <v>672</v>
      </c>
      <c r="F982" s="156">
        <v>67.760000000000005</v>
      </c>
      <c r="G982" s="155"/>
      <c r="H982" s="268" t="s">
        <v>673</v>
      </c>
      <c r="I982" s="268"/>
      <c r="J982" s="156">
        <v>363.92</v>
      </c>
    </row>
    <row r="983" spans="1:10" ht="15" customHeight="1" x14ac:dyDescent="0.25">
      <c r="A983" s="271" t="s">
        <v>789</v>
      </c>
      <c r="B983" s="271"/>
      <c r="C983" s="271"/>
      <c r="D983" s="271"/>
      <c r="E983" s="271"/>
      <c r="F983" s="271"/>
      <c r="G983" s="271"/>
      <c r="H983" s="271"/>
      <c r="I983" s="271"/>
      <c r="J983" s="271"/>
    </row>
    <row r="984" spans="1:10" ht="15.75" thickBot="1" x14ac:dyDescent="0.3">
      <c r="A984" s="266" t="s">
        <v>1250</v>
      </c>
      <c r="B984" s="266"/>
      <c r="C984" s="266"/>
      <c r="D984" s="266"/>
      <c r="E984" s="266"/>
      <c r="F984" s="266"/>
      <c r="G984" s="266"/>
      <c r="H984" s="266"/>
      <c r="I984" s="266"/>
      <c r="J984" s="266"/>
    </row>
    <row r="985" spans="1:10" ht="15.75" thickTop="1" x14ac:dyDescent="0.25">
      <c r="A985" s="188"/>
      <c r="B985" s="188"/>
      <c r="C985" s="188"/>
      <c r="D985" s="188"/>
      <c r="E985" s="188"/>
      <c r="F985" s="188"/>
      <c r="G985" s="188"/>
      <c r="H985" s="188"/>
      <c r="I985" s="188"/>
      <c r="J985" s="188"/>
    </row>
    <row r="986" spans="1:10" ht="14.45" customHeight="1" x14ac:dyDescent="0.25">
      <c r="A986" s="141"/>
      <c r="B986" s="142" t="s">
        <v>144</v>
      </c>
      <c r="C986" s="141" t="s">
        <v>145</v>
      </c>
      <c r="D986" s="141" t="s">
        <v>146</v>
      </c>
      <c r="E986" s="272" t="s">
        <v>659</v>
      </c>
      <c r="F986" s="272"/>
      <c r="G986" s="143" t="s">
        <v>147</v>
      </c>
      <c r="H986" s="142" t="s">
        <v>101</v>
      </c>
      <c r="I986" s="142" t="s">
        <v>148</v>
      </c>
      <c r="J986" s="142" t="s">
        <v>4</v>
      </c>
    </row>
    <row r="987" spans="1:10" x14ac:dyDescent="0.25">
      <c r="A987" s="144" t="s">
        <v>660</v>
      </c>
      <c r="B987" s="145" t="s">
        <v>1120</v>
      </c>
      <c r="C987" s="144" t="s">
        <v>152</v>
      </c>
      <c r="D987" s="144" t="s">
        <v>1121</v>
      </c>
      <c r="E987" s="269" t="s">
        <v>995</v>
      </c>
      <c r="F987" s="269"/>
      <c r="G987" s="146" t="s">
        <v>157</v>
      </c>
      <c r="H987" s="149">
        <v>1</v>
      </c>
      <c r="I987" s="147">
        <v>131.69</v>
      </c>
      <c r="J987" s="147">
        <v>131.69</v>
      </c>
    </row>
    <row r="988" spans="1:10" ht="25.5" x14ac:dyDescent="0.25">
      <c r="A988" s="150" t="s">
        <v>662</v>
      </c>
      <c r="B988" s="151" t="s">
        <v>998</v>
      </c>
      <c r="C988" s="150" t="s">
        <v>161</v>
      </c>
      <c r="D988" s="150" t="s">
        <v>999</v>
      </c>
      <c r="E988" s="270" t="s">
        <v>665</v>
      </c>
      <c r="F988" s="270"/>
      <c r="G988" s="152" t="s">
        <v>666</v>
      </c>
      <c r="H988" s="153">
        <v>0.56999999999999995</v>
      </c>
      <c r="I988" s="154">
        <v>23.61</v>
      </c>
      <c r="J988" s="154">
        <v>13.45</v>
      </c>
    </row>
    <row r="989" spans="1:10" ht="25.5" x14ac:dyDescent="0.25">
      <c r="A989" s="150" t="s">
        <v>662</v>
      </c>
      <c r="B989" s="151" t="s">
        <v>996</v>
      </c>
      <c r="C989" s="150" t="s">
        <v>161</v>
      </c>
      <c r="D989" s="150" t="s">
        <v>997</v>
      </c>
      <c r="E989" s="270" t="s">
        <v>665</v>
      </c>
      <c r="F989" s="270"/>
      <c r="G989" s="152" t="s">
        <v>666</v>
      </c>
      <c r="H989" s="153">
        <v>0.56999999999999995</v>
      </c>
      <c r="I989" s="154">
        <v>18.64</v>
      </c>
      <c r="J989" s="154">
        <v>10.62</v>
      </c>
    </row>
    <row r="990" spans="1:10" x14ac:dyDescent="0.25">
      <c r="A990" s="189" t="s">
        <v>798</v>
      </c>
      <c r="B990" s="190" t="s">
        <v>1253</v>
      </c>
      <c r="C990" s="189" t="s">
        <v>810</v>
      </c>
      <c r="D990" s="189" t="s">
        <v>1254</v>
      </c>
      <c r="E990" s="267" t="s">
        <v>805</v>
      </c>
      <c r="F990" s="267"/>
      <c r="G990" s="191" t="s">
        <v>153</v>
      </c>
      <c r="H990" s="192">
        <v>1</v>
      </c>
      <c r="I990" s="193">
        <v>107.62</v>
      </c>
      <c r="J990" s="193">
        <v>107.62</v>
      </c>
    </row>
    <row r="991" spans="1:10" ht="14.45" customHeight="1" x14ac:dyDescent="0.25">
      <c r="A991" s="155"/>
      <c r="B991" s="155"/>
      <c r="C991" s="155"/>
      <c r="D991" s="155"/>
      <c r="E991" s="155" t="s">
        <v>669</v>
      </c>
      <c r="F991" s="156">
        <v>8.9541748664605016</v>
      </c>
      <c r="G991" s="155" t="s">
        <v>670</v>
      </c>
      <c r="H991" s="156">
        <v>10.16</v>
      </c>
      <c r="I991" s="155" t="s">
        <v>671</v>
      </c>
      <c r="J991" s="156">
        <v>19.11</v>
      </c>
    </row>
    <row r="992" spans="1:10" x14ac:dyDescent="0.25">
      <c r="A992" s="155"/>
      <c r="B992" s="155"/>
      <c r="C992" s="155"/>
      <c r="D992" s="155"/>
      <c r="E992" s="155" t="s">
        <v>672</v>
      </c>
      <c r="F992" s="156">
        <v>30.13</v>
      </c>
      <c r="G992" s="155"/>
      <c r="H992" s="268" t="s">
        <v>673</v>
      </c>
      <c r="I992" s="268"/>
      <c r="J992" s="156">
        <v>161.82</v>
      </c>
    </row>
    <row r="993" spans="1:10" ht="15" customHeight="1" x14ac:dyDescent="0.25">
      <c r="A993" s="271" t="s">
        <v>789</v>
      </c>
      <c r="B993" s="271"/>
      <c r="C993" s="271"/>
      <c r="D993" s="271"/>
      <c r="E993" s="271"/>
      <c r="F993" s="271"/>
      <c r="G993" s="271"/>
      <c r="H993" s="271"/>
      <c r="I993" s="271"/>
      <c r="J993" s="271"/>
    </row>
    <row r="994" spans="1:10" ht="15.75" thickBot="1" x14ac:dyDescent="0.3">
      <c r="A994" s="266" t="s">
        <v>1255</v>
      </c>
      <c r="B994" s="266"/>
      <c r="C994" s="266"/>
      <c r="D994" s="266"/>
      <c r="E994" s="266"/>
      <c r="F994" s="266"/>
      <c r="G994" s="266"/>
      <c r="H994" s="266"/>
      <c r="I994" s="266"/>
      <c r="J994" s="266"/>
    </row>
    <row r="995" spans="1:10" ht="15.75" thickTop="1" x14ac:dyDescent="0.25">
      <c r="A995" s="188"/>
      <c r="B995" s="188"/>
      <c r="C995" s="188"/>
      <c r="D995" s="188"/>
      <c r="E995" s="188"/>
      <c r="F995" s="188"/>
      <c r="G995" s="188"/>
      <c r="H995" s="188"/>
      <c r="I995" s="188"/>
      <c r="J995" s="188"/>
    </row>
    <row r="996" spans="1:10" ht="14.45" customHeight="1" x14ac:dyDescent="0.25">
      <c r="A996" s="141"/>
      <c r="B996" s="142" t="s">
        <v>144</v>
      </c>
      <c r="C996" s="141" t="s">
        <v>145</v>
      </c>
      <c r="D996" s="141" t="s">
        <v>146</v>
      </c>
      <c r="E996" s="272" t="s">
        <v>659</v>
      </c>
      <c r="F996" s="272"/>
      <c r="G996" s="143" t="s">
        <v>147</v>
      </c>
      <c r="H996" s="142" t="s">
        <v>101</v>
      </c>
      <c r="I996" s="142" t="s">
        <v>148</v>
      </c>
      <c r="J996" s="142" t="s">
        <v>4</v>
      </c>
    </row>
    <row r="997" spans="1:10" x14ac:dyDescent="0.25">
      <c r="A997" s="144" t="s">
        <v>660</v>
      </c>
      <c r="B997" s="145" t="s">
        <v>1124</v>
      </c>
      <c r="C997" s="144" t="s">
        <v>152</v>
      </c>
      <c r="D997" s="144" t="s">
        <v>1125</v>
      </c>
      <c r="E997" s="269" t="s">
        <v>995</v>
      </c>
      <c r="F997" s="269"/>
      <c r="G997" s="146" t="s">
        <v>157</v>
      </c>
      <c r="H997" s="149">
        <v>1</v>
      </c>
      <c r="I997" s="147">
        <v>91.16</v>
      </c>
      <c r="J997" s="147">
        <v>91.16</v>
      </c>
    </row>
    <row r="998" spans="1:10" ht="25.5" x14ac:dyDescent="0.25">
      <c r="A998" s="150" t="s">
        <v>662</v>
      </c>
      <c r="B998" s="151" t="s">
        <v>792</v>
      </c>
      <c r="C998" s="150" t="s">
        <v>161</v>
      </c>
      <c r="D998" s="150" t="s">
        <v>793</v>
      </c>
      <c r="E998" s="270" t="s">
        <v>665</v>
      </c>
      <c r="F998" s="270"/>
      <c r="G998" s="152" t="s">
        <v>666</v>
      </c>
      <c r="H998" s="153">
        <v>0.25</v>
      </c>
      <c r="I998" s="154">
        <v>18.25</v>
      </c>
      <c r="J998" s="154">
        <v>4.5599999999999996</v>
      </c>
    </row>
    <row r="999" spans="1:10" ht="25.5" x14ac:dyDescent="0.25">
      <c r="A999" s="150" t="s">
        <v>662</v>
      </c>
      <c r="B999" s="151" t="s">
        <v>998</v>
      </c>
      <c r="C999" s="150" t="s">
        <v>161</v>
      </c>
      <c r="D999" s="150" t="s">
        <v>999</v>
      </c>
      <c r="E999" s="270" t="s">
        <v>665</v>
      </c>
      <c r="F999" s="270"/>
      <c r="G999" s="152" t="s">
        <v>666</v>
      </c>
      <c r="H999" s="153">
        <v>0.75</v>
      </c>
      <c r="I999" s="154">
        <v>23.61</v>
      </c>
      <c r="J999" s="154">
        <v>17.7</v>
      </c>
    </row>
    <row r="1000" spans="1:10" x14ac:dyDescent="0.25">
      <c r="A1000" s="189" t="s">
        <v>798</v>
      </c>
      <c r="B1000" s="190" t="s">
        <v>1256</v>
      </c>
      <c r="C1000" s="189" t="s">
        <v>810</v>
      </c>
      <c r="D1000" s="189" t="s">
        <v>1257</v>
      </c>
      <c r="E1000" s="267" t="s">
        <v>805</v>
      </c>
      <c r="F1000" s="267"/>
      <c r="G1000" s="191" t="s">
        <v>153</v>
      </c>
      <c r="H1000" s="192">
        <v>1</v>
      </c>
      <c r="I1000" s="193">
        <v>68.900000000000006</v>
      </c>
      <c r="J1000" s="193">
        <v>68.900000000000006</v>
      </c>
    </row>
    <row r="1001" spans="1:10" ht="14.45" customHeight="1" x14ac:dyDescent="0.25">
      <c r="A1001" s="155"/>
      <c r="B1001" s="155"/>
      <c r="C1001" s="155"/>
      <c r="D1001" s="155"/>
      <c r="E1001" s="155" t="s">
        <v>669</v>
      </c>
      <c r="F1001" s="156">
        <v>8.4106456751944521</v>
      </c>
      <c r="G1001" s="155" t="s">
        <v>670</v>
      </c>
      <c r="H1001" s="156">
        <v>9.5399999999999991</v>
      </c>
      <c r="I1001" s="155" t="s">
        <v>671</v>
      </c>
      <c r="J1001" s="156">
        <v>17.95</v>
      </c>
    </row>
    <row r="1002" spans="1:10" x14ac:dyDescent="0.25">
      <c r="A1002" s="155"/>
      <c r="B1002" s="155"/>
      <c r="C1002" s="155"/>
      <c r="D1002" s="155"/>
      <c r="E1002" s="155" t="s">
        <v>672</v>
      </c>
      <c r="F1002" s="156">
        <v>20.85</v>
      </c>
      <c r="G1002" s="155"/>
      <c r="H1002" s="268" t="s">
        <v>673</v>
      </c>
      <c r="I1002" s="268"/>
      <c r="J1002" s="156">
        <v>112.01</v>
      </c>
    </row>
    <row r="1003" spans="1:10" ht="15" customHeight="1" x14ac:dyDescent="0.25">
      <c r="A1003" s="271" t="s">
        <v>789</v>
      </c>
      <c r="B1003" s="271"/>
      <c r="C1003" s="271"/>
      <c r="D1003" s="271"/>
      <c r="E1003" s="271"/>
      <c r="F1003" s="271"/>
      <c r="G1003" s="271"/>
      <c r="H1003" s="271"/>
      <c r="I1003" s="271"/>
      <c r="J1003" s="271"/>
    </row>
    <row r="1004" spans="1:10" ht="15.75" thickBot="1" x14ac:dyDescent="0.3">
      <c r="A1004" s="266" t="s">
        <v>1258</v>
      </c>
      <c r="B1004" s="266"/>
      <c r="C1004" s="266"/>
      <c r="D1004" s="266"/>
      <c r="E1004" s="266"/>
      <c r="F1004" s="266"/>
      <c r="G1004" s="266"/>
      <c r="H1004" s="266"/>
      <c r="I1004" s="266"/>
      <c r="J1004" s="266"/>
    </row>
    <row r="1005" spans="1:10" ht="15.75" thickTop="1" x14ac:dyDescent="0.25">
      <c r="A1005" s="188"/>
      <c r="B1005" s="188"/>
      <c r="C1005" s="188"/>
      <c r="D1005" s="188"/>
      <c r="E1005" s="188"/>
      <c r="F1005" s="188"/>
      <c r="G1005" s="188"/>
      <c r="H1005" s="188"/>
      <c r="I1005" s="188"/>
      <c r="J1005" s="188"/>
    </row>
    <row r="1006" spans="1:10" ht="26.45" customHeight="1" x14ac:dyDescent="0.25">
      <c r="A1006" s="141"/>
      <c r="B1006" s="142" t="s">
        <v>144</v>
      </c>
      <c r="C1006" s="141" t="s">
        <v>145</v>
      </c>
      <c r="D1006" s="141" t="s">
        <v>146</v>
      </c>
      <c r="E1006" s="272" t="s">
        <v>659</v>
      </c>
      <c r="F1006" s="272"/>
      <c r="G1006" s="143" t="s">
        <v>147</v>
      </c>
      <c r="H1006" s="142" t="s">
        <v>101</v>
      </c>
      <c r="I1006" s="142" t="s">
        <v>148</v>
      </c>
      <c r="J1006" s="142" t="s">
        <v>4</v>
      </c>
    </row>
    <row r="1007" spans="1:10" ht="25.5" x14ac:dyDescent="0.25">
      <c r="A1007" s="144" t="s">
        <v>660</v>
      </c>
      <c r="B1007" s="145" t="s">
        <v>1118</v>
      </c>
      <c r="C1007" s="144" t="s">
        <v>152</v>
      </c>
      <c r="D1007" s="144" t="s">
        <v>1119</v>
      </c>
      <c r="E1007" s="269" t="s">
        <v>995</v>
      </c>
      <c r="F1007" s="269"/>
      <c r="G1007" s="146" t="s">
        <v>157</v>
      </c>
      <c r="H1007" s="149">
        <v>1</v>
      </c>
      <c r="I1007" s="147">
        <v>169.45</v>
      </c>
      <c r="J1007" s="147">
        <v>169.45</v>
      </c>
    </row>
    <row r="1008" spans="1:10" ht="25.5" x14ac:dyDescent="0.25">
      <c r="A1008" s="150" t="s">
        <v>662</v>
      </c>
      <c r="B1008" s="151" t="s">
        <v>998</v>
      </c>
      <c r="C1008" s="150" t="s">
        <v>161</v>
      </c>
      <c r="D1008" s="150" t="s">
        <v>999</v>
      </c>
      <c r="E1008" s="270" t="s">
        <v>665</v>
      </c>
      <c r="F1008" s="270"/>
      <c r="G1008" s="152" t="s">
        <v>666</v>
      </c>
      <c r="H1008" s="153">
        <v>0.56999999999999995</v>
      </c>
      <c r="I1008" s="154">
        <v>23.61</v>
      </c>
      <c r="J1008" s="154">
        <v>13.45</v>
      </c>
    </row>
    <row r="1009" spans="1:10" ht="25.5" x14ac:dyDescent="0.25">
      <c r="A1009" s="150" t="s">
        <v>662</v>
      </c>
      <c r="B1009" s="151" t="s">
        <v>996</v>
      </c>
      <c r="C1009" s="150" t="s">
        <v>161</v>
      </c>
      <c r="D1009" s="150" t="s">
        <v>997</v>
      </c>
      <c r="E1009" s="270" t="s">
        <v>665</v>
      </c>
      <c r="F1009" s="270"/>
      <c r="G1009" s="152" t="s">
        <v>666</v>
      </c>
      <c r="H1009" s="153">
        <v>0.56999999999999995</v>
      </c>
      <c r="I1009" s="154">
        <v>18.64</v>
      </c>
      <c r="J1009" s="154">
        <v>10.62</v>
      </c>
    </row>
    <row r="1010" spans="1:10" ht="25.5" x14ac:dyDescent="0.25">
      <c r="A1010" s="189" t="s">
        <v>798</v>
      </c>
      <c r="B1010" s="190" t="s">
        <v>1259</v>
      </c>
      <c r="C1010" s="189" t="s">
        <v>161</v>
      </c>
      <c r="D1010" s="189" t="s">
        <v>1260</v>
      </c>
      <c r="E1010" s="267" t="s">
        <v>805</v>
      </c>
      <c r="F1010" s="267"/>
      <c r="G1010" s="191" t="s">
        <v>157</v>
      </c>
      <c r="H1010" s="192">
        <v>1</v>
      </c>
      <c r="I1010" s="193">
        <v>145.38</v>
      </c>
      <c r="J1010" s="193">
        <v>145.38</v>
      </c>
    </row>
    <row r="1011" spans="1:10" ht="14.45" customHeight="1" x14ac:dyDescent="0.25">
      <c r="A1011" s="155"/>
      <c r="B1011" s="155"/>
      <c r="C1011" s="155"/>
      <c r="D1011" s="155"/>
      <c r="E1011" s="155" t="s">
        <v>669</v>
      </c>
      <c r="F1011" s="156">
        <v>8.9541748664605016</v>
      </c>
      <c r="G1011" s="155" t="s">
        <v>670</v>
      </c>
      <c r="H1011" s="156">
        <v>10.16</v>
      </c>
      <c r="I1011" s="155" t="s">
        <v>671</v>
      </c>
      <c r="J1011" s="156">
        <v>19.11</v>
      </c>
    </row>
    <row r="1012" spans="1:10" x14ac:dyDescent="0.25">
      <c r="A1012" s="155"/>
      <c r="B1012" s="155"/>
      <c r="C1012" s="155"/>
      <c r="D1012" s="155"/>
      <c r="E1012" s="155" t="s">
        <v>672</v>
      </c>
      <c r="F1012" s="156">
        <v>38.770000000000003</v>
      </c>
      <c r="G1012" s="155"/>
      <c r="H1012" s="268" t="s">
        <v>673</v>
      </c>
      <c r="I1012" s="268"/>
      <c r="J1012" s="156">
        <v>208.22</v>
      </c>
    </row>
    <row r="1013" spans="1:10" ht="15" customHeight="1" x14ac:dyDescent="0.25">
      <c r="A1013" s="271" t="s">
        <v>789</v>
      </c>
      <c r="B1013" s="271"/>
      <c r="C1013" s="271"/>
      <c r="D1013" s="271"/>
      <c r="E1013" s="271"/>
      <c r="F1013" s="271"/>
      <c r="G1013" s="271"/>
      <c r="H1013" s="271"/>
      <c r="I1013" s="271"/>
      <c r="J1013" s="271"/>
    </row>
    <row r="1014" spans="1:10" ht="15.75" thickBot="1" x14ac:dyDescent="0.3">
      <c r="A1014" s="266" t="s">
        <v>1261</v>
      </c>
      <c r="B1014" s="266"/>
      <c r="C1014" s="266"/>
      <c r="D1014" s="266"/>
      <c r="E1014" s="266"/>
      <c r="F1014" s="266"/>
      <c r="G1014" s="266"/>
      <c r="H1014" s="266"/>
      <c r="I1014" s="266"/>
      <c r="J1014" s="266"/>
    </row>
    <row r="1015" spans="1:10" ht="15.75" thickTop="1" x14ac:dyDescent="0.25">
      <c r="A1015" s="188"/>
      <c r="B1015" s="188"/>
      <c r="C1015" s="188"/>
      <c r="D1015" s="188"/>
      <c r="E1015" s="188"/>
      <c r="F1015" s="188"/>
      <c r="G1015" s="188"/>
      <c r="H1015" s="188"/>
      <c r="I1015" s="188"/>
      <c r="J1015" s="188"/>
    </row>
    <row r="1016" spans="1:10" ht="26.45" customHeight="1" x14ac:dyDescent="0.25">
      <c r="A1016" s="141"/>
      <c r="B1016" s="142" t="s">
        <v>144</v>
      </c>
      <c r="C1016" s="141" t="s">
        <v>145</v>
      </c>
      <c r="D1016" s="141" t="s">
        <v>146</v>
      </c>
      <c r="E1016" s="272" t="s">
        <v>659</v>
      </c>
      <c r="F1016" s="272"/>
      <c r="G1016" s="143" t="s">
        <v>147</v>
      </c>
      <c r="H1016" s="142" t="s">
        <v>101</v>
      </c>
      <c r="I1016" s="142" t="s">
        <v>148</v>
      </c>
      <c r="J1016" s="142" t="s">
        <v>4</v>
      </c>
    </row>
    <row r="1017" spans="1:10" ht="25.5" x14ac:dyDescent="0.25">
      <c r="A1017" s="144" t="s">
        <v>660</v>
      </c>
      <c r="B1017" s="145" t="s">
        <v>1102</v>
      </c>
      <c r="C1017" s="144" t="s">
        <v>152</v>
      </c>
      <c r="D1017" s="144" t="s">
        <v>1103</v>
      </c>
      <c r="E1017" s="269" t="s">
        <v>995</v>
      </c>
      <c r="F1017" s="269"/>
      <c r="G1017" s="146" t="s">
        <v>157</v>
      </c>
      <c r="H1017" s="149">
        <v>1</v>
      </c>
      <c r="I1017" s="147">
        <v>55.86</v>
      </c>
      <c r="J1017" s="147">
        <v>55.86</v>
      </c>
    </row>
    <row r="1018" spans="1:10" ht="25.5" x14ac:dyDescent="0.25">
      <c r="A1018" s="150" t="s">
        <v>662</v>
      </c>
      <c r="B1018" s="151" t="s">
        <v>792</v>
      </c>
      <c r="C1018" s="150" t="s">
        <v>161</v>
      </c>
      <c r="D1018" s="150" t="s">
        <v>793</v>
      </c>
      <c r="E1018" s="270" t="s">
        <v>665</v>
      </c>
      <c r="F1018" s="270"/>
      <c r="G1018" s="152" t="s">
        <v>666</v>
      </c>
      <c r="H1018" s="153">
        <v>0.25</v>
      </c>
      <c r="I1018" s="154">
        <v>18.25</v>
      </c>
      <c r="J1018" s="154">
        <v>4.5599999999999996</v>
      </c>
    </row>
    <row r="1019" spans="1:10" ht="25.5" x14ac:dyDescent="0.25">
      <c r="A1019" s="150" t="s">
        <v>662</v>
      </c>
      <c r="B1019" s="151" t="s">
        <v>998</v>
      </c>
      <c r="C1019" s="150" t="s">
        <v>161</v>
      </c>
      <c r="D1019" s="150" t="s">
        <v>999</v>
      </c>
      <c r="E1019" s="270" t="s">
        <v>665</v>
      </c>
      <c r="F1019" s="270"/>
      <c r="G1019" s="152" t="s">
        <v>666</v>
      </c>
      <c r="H1019" s="153">
        <v>0.75</v>
      </c>
      <c r="I1019" s="154">
        <v>23.61</v>
      </c>
      <c r="J1019" s="154">
        <v>17.7</v>
      </c>
    </row>
    <row r="1020" spans="1:10" x14ac:dyDescent="0.25">
      <c r="A1020" s="189" t="s">
        <v>798</v>
      </c>
      <c r="B1020" s="190" t="s">
        <v>1262</v>
      </c>
      <c r="C1020" s="189" t="s">
        <v>810</v>
      </c>
      <c r="D1020" s="189" t="s">
        <v>1263</v>
      </c>
      <c r="E1020" s="267" t="s">
        <v>805</v>
      </c>
      <c r="F1020" s="267"/>
      <c r="G1020" s="191" t="s">
        <v>153</v>
      </c>
      <c r="H1020" s="192">
        <v>1</v>
      </c>
      <c r="I1020" s="193">
        <v>33.6</v>
      </c>
      <c r="J1020" s="193">
        <v>33.6</v>
      </c>
    </row>
    <row r="1021" spans="1:10" ht="14.45" customHeight="1" x14ac:dyDescent="0.25">
      <c r="A1021" s="155"/>
      <c r="B1021" s="155"/>
      <c r="C1021" s="155"/>
      <c r="D1021" s="155"/>
      <c r="E1021" s="155" t="s">
        <v>669</v>
      </c>
      <c r="F1021" s="156">
        <v>8.4106456751944521</v>
      </c>
      <c r="G1021" s="155" t="s">
        <v>670</v>
      </c>
      <c r="H1021" s="156">
        <v>9.5399999999999991</v>
      </c>
      <c r="I1021" s="155" t="s">
        <v>671</v>
      </c>
      <c r="J1021" s="156">
        <v>17.95</v>
      </c>
    </row>
    <row r="1022" spans="1:10" x14ac:dyDescent="0.25">
      <c r="A1022" s="155"/>
      <c r="B1022" s="155"/>
      <c r="C1022" s="155"/>
      <c r="D1022" s="155"/>
      <c r="E1022" s="155" t="s">
        <v>672</v>
      </c>
      <c r="F1022" s="156">
        <v>12.78</v>
      </c>
      <c r="G1022" s="155"/>
      <c r="H1022" s="268" t="s">
        <v>673</v>
      </c>
      <c r="I1022" s="268"/>
      <c r="J1022" s="156">
        <v>68.64</v>
      </c>
    </row>
    <row r="1023" spans="1:10" ht="15" customHeight="1" x14ac:dyDescent="0.25">
      <c r="A1023" s="271" t="s">
        <v>789</v>
      </c>
      <c r="B1023" s="271"/>
      <c r="C1023" s="271"/>
      <c r="D1023" s="271"/>
      <c r="E1023" s="271"/>
      <c r="F1023" s="271"/>
      <c r="G1023" s="271"/>
      <c r="H1023" s="271"/>
      <c r="I1023" s="271"/>
      <c r="J1023" s="271"/>
    </row>
    <row r="1024" spans="1:10" ht="15.75" thickBot="1" x14ac:dyDescent="0.3">
      <c r="A1024" s="266" t="s">
        <v>1264</v>
      </c>
      <c r="B1024" s="266"/>
      <c r="C1024" s="266"/>
      <c r="D1024" s="266"/>
      <c r="E1024" s="266"/>
      <c r="F1024" s="266"/>
      <c r="G1024" s="266"/>
      <c r="H1024" s="266"/>
      <c r="I1024" s="266"/>
      <c r="J1024" s="266"/>
    </row>
    <row r="1025" spans="1:10" ht="15.75" thickTop="1" x14ac:dyDescent="0.25">
      <c r="A1025" s="188"/>
      <c r="B1025" s="188"/>
      <c r="C1025" s="188"/>
      <c r="D1025" s="188"/>
      <c r="E1025" s="188"/>
      <c r="F1025" s="188"/>
      <c r="G1025" s="188"/>
      <c r="H1025" s="188"/>
      <c r="I1025" s="188"/>
      <c r="J1025" s="188"/>
    </row>
    <row r="1026" spans="1:10" ht="26.45" customHeight="1" x14ac:dyDescent="0.25">
      <c r="A1026" s="141"/>
      <c r="B1026" s="142" t="s">
        <v>144</v>
      </c>
      <c r="C1026" s="141" t="s">
        <v>145</v>
      </c>
      <c r="D1026" s="141" t="s">
        <v>146</v>
      </c>
      <c r="E1026" s="272" t="s">
        <v>659</v>
      </c>
      <c r="F1026" s="272"/>
      <c r="G1026" s="143" t="s">
        <v>147</v>
      </c>
      <c r="H1026" s="142" t="s">
        <v>101</v>
      </c>
      <c r="I1026" s="142" t="s">
        <v>148</v>
      </c>
      <c r="J1026" s="142" t="s">
        <v>4</v>
      </c>
    </row>
    <row r="1027" spans="1:10" ht="25.5" x14ac:dyDescent="0.25">
      <c r="A1027" s="144" t="s">
        <v>660</v>
      </c>
      <c r="B1027" s="145" t="s">
        <v>1072</v>
      </c>
      <c r="C1027" s="144" t="s">
        <v>152</v>
      </c>
      <c r="D1027" s="144" t="s">
        <v>1073</v>
      </c>
      <c r="E1027" s="269" t="s">
        <v>995</v>
      </c>
      <c r="F1027" s="269"/>
      <c r="G1027" s="146" t="s">
        <v>157</v>
      </c>
      <c r="H1027" s="149">
        <v>1</v>
      </c>
      <c r="I1027" s="147">
        <v>2.75</v>
      </c>
      <c r="J1027" s="147">
        <v>2.75</v>
      </c>
    </row>
    <row r="1028" spans="1:10" ht="25.5" x14ac:dyDescent="0.25">
      <c r="A1028" s="150" t="s">
        <v>662</v>
      </c>
      <c r="B1028" s="151" t="s">
        <v>998</v>
      </c>
      <c r="C1028" s="150" t="s">
        <v>161</v>
      </c>
      <c r="D1028" s="150" t="s">
        <v>999</v>
      </c>
      <c r="E1028" s="270" t="s">
        <v>665</v>
      </c>
      <c r="F1028" s="270"/>
      <c r="G1028" s="152" t="s">
        <v>666</v>
      </c>
      <c r="H1028" s="153">
        <v>0.04</v>
      </c>
      <c r="I1028" s="154">
        <v>23.61</v>
      </c>
      <c r="J1028" s="154">
        <v>0.94</v>
      </c>
    </row>
    <row r="1029" spans="1:10" ht="25.5" x14ac:dyDescent="0.25">
      <c r="A1029" s="189" t="s">
        <v>798</v>
      </c>
      <c r="B1029" s="190" t="s">
        <v>1265</v>
      </c>
      <c r="C1029" s="189" t="s">
        <v>161</v>
      </c>
      <c r="D1029" s="189" t="s">
        <v>1266</v>
      </c>
      <c r="E1029" s="267" t="s">
        <v>805</v>
      </c>
      <c r="F1029" s="267"/>
      <c r="G1029" s="191" t="s">
        <v>157</v>
      </c>
      <c r="H1029" s="192">
        <v>1</v>
      </c>
      <c r="I1029" s="193">
        <v>1.73</v>
      </c>
      <c r="J1029" s="193">
        <v>1.73</v>
      </c>
    </row>
    <row r="1030" spans="1:10" ht="25.5" x14ac:dyDescent="0.25">
      <c r="A1030" s="189" t="s">
        <v>798</v>
      </c>
      <c r="B1030" s="190" t="s">
        <v>1267</v>
      </c>
      <c r="C1030" s="189" t="s">
        <v>810</v>
      </c>
      <c r="D1030" s="189" t="s">
        <v>1268</v>
      </c>
      <c r="E1030" s="267" t="s">
        <v>812</v>
      </c>
      <c r="F1030" s="267"/>
      <c r="G1030" s="191" t="s">
        <v>1269</v>
      </c>
      <c r="H1030" s="192">
        <v>3.3000000000000002E-2</v>
      </c>
      <c r="I1030" s="193">
        <v>2.67</v>
      </c>
      <c r="J1030" s="193">
        <v>0.08</v>
      </c>
    </row>
    <row r="1031" spans="1:10" ht="14.45" customHeight="1" x14ac:dyDescent="0.25">
      <c r="A1031" s="155"/>
      <c r="B1031" s="155"/>
      <c r="C1031" s="155"/>
      <c r="D1031" s="155"/>
      <c r="E1031" s="155" t="s">
        <v>669</v>
      </c>
      <c r="F1031" s="156">
        <v>0.36079092868522161</v>
      </c>
      <c r="G1031" s="155" t="s">
        <v>670</v>
      </c>
      <c r="H1031" s="156">
        <v>0.41</v>
      </c>
      <c r="I1031" s="155" t="s">
        <v>671</v>
      </c>
      <c r="J1031" s="156">
        <v>0.77</v>
      </c>
    </row>
    <row r="1032" spans="1:10" x14ac:dyDescent="0.25">
      <c r="A1032" s="155"/>
      <c r="B1032" s="155"/>
      <c r="C1032" s="155"/>
      <c r="D1032" s="155"/>
      <c r="E1032" s="155" t="s">
        <v>672</v>
      </c>
      <c r="F1032" s="156">
        <v>0.62</v>
      </c>
      <c r="G1032" s="155"/>
      <c r="H1032" s="268" t="s">
        <v>673</v>
      </c>
      <c r="I1032" s="268"/>
      <c r="J1032" s="156">
        <v>3.37</v>
      </c>
    </row>
    <row r="1033" spans="1:10" ht="15" customHeight="1" x14ac:dyDescent="0.25">
      <c r="A1033" s="271" t="s">
        <v>789</v>
      </c>
      <c r="B1033" s="271"/>
      <c r="C1033" s="271"/>
      <c r="D1033" s="271"/>
      <c r="E1033" s="271"/>
      <c r="F1033" s="271"/>
      <c r="G1033" s="271"/>
      <c r="H1033" s="271"/>
      <c r="I1033" s="271"/>
      <c r="J1033" s="271"/>
    </row>
    <row r="1034" spans="1:10" ht="15.75" thickBot="1" x14ac:dyDescent="0.3">
      <c r="A1034" s="266" t="s">
        <v>1270</v>
      </c>
      <c r="B1034" s="266"/>
      <c r="C1034" s="266"/>
      <c r="D1034" s="266"/>
      <c r="E1034" s="266"/>
      <c r="F1034" s="266"/>
      <c r="G1034" s="266"/>
      <c r="H1034" s="266"/>
      <c r="I1034" s="266"/>
      <c r="J1034" s="266"/>
    </row>
    <row r="1035" spans="1:10" ht="15.75" thickTop="1" x14ac:dyDescent="0.25">
      <c r="A1035" s="188"/>
      <c r="B1035" s="188"/>
      <c r="C1035" s="188"/>
      <c r="D1035" s="188"/>
      <c r="E1035" s="188"/>
      <c r="F1035" s="188"/>
      <c r="G1035" s="188"/>
      <c r="H1035" s="188"/>
      <c r="I1035" s="188"/>
      <c r="J1035" s="188"/>
    </row>
    <row r="1036" spans="1:10" ht="26.45" customHeight="1" x14ac:dyDescent="0.25">
      <c r="A1036" s="141"/>
      <c r="B1036" s="142" t="s">
        <v>144</v>
      </c>
      <c r="C1036" s="141" t="s">
        <v>145</v>
      </c>
      <c r="D1036" s="141" t="s">
        <v>146</v>
      </c>
      <c r="E1036" s="272" t="s">
        <v>659</v>
      </c>
      <c r="F1036" s="272"/>
      <c r="G1036" s="143" t="s">
        <v>147</v>
      </c>
      <c r="H1036" s="142" t="s">
        <v>101</v>
      </c>
      <c r="I1036" s="142" t="s">
        <v>148</v>
      </c>
      <c r="J1036" s="142" t="s">
        <v>4</v>
      </c>
    </row>
    <row r="1037" spans="1:10" ht="25.5" x14ac:dyDescent="0.25">
      <c r="A1037" s="144" t="s">
        <v>660</v>
      </c>
      <c r="B1037" s="145" t="s">
        <v>1033</v>
      </c>
      <c r="C1037" s="144" t="s">
        <v>152</v>
      </c>
      <c r="D1037" s="144" t="s">
        <v>1034</v>
      </c>
      <c r="E1037" s="269" t="s">
        <v>995</v>
      </c>
      <c r="F1037" s="269"/>
      <c r="G1037" s="146" t="s">
        <v>157</v>
      </c>
      <c r="H1037" s="149">
        <v>1</v>
      </c>
      <c r="I1037" s="147">
        <v>2.5099999999999998</v>
      </c>
      <c r="J1037" s="147">
        <v>2.5099999999999998</v>
      </c>
    </row>
    <row r="1038" spans="1:10" ht="25.5" x14ac:dyDescent="0.25">
      <c r="A1038" s="150" t="s">
        <v>662</v>
      </c>
      <c r="B1038" s="151" t="s">
        <v>998</v>
      </c>
      <c r="C1038" s="150" t="s">
        <v>161</v>
      </c>
      <c r="D1038" s="150" t="s">
        <v>999</v>
      </c>
      <c r="E1038" s="270" t="s">
        <v>665</v>
      </c>
      <c r="F1038" s="270"/>
      <c r="G1038" s="152" t="s">
        <v>666</v>
      </c>
      <c r="H1038" s="153">
        <v>0.04</v>
      </c>
      <c r="I1038" s="154">
        <v>23.61</v>
      </c>
      <c r="J1038" s="154">
        <v>0.94</v>
      </c>
    </row>
    <row r="1039" spans="1:10" x14ac:dyDescent="0.25">
      <c r="A1039" s="189" t="s">
        <v>798</v>
      </c>
      <c r="B1039" s="190" t="s">
        <v>1271</v>
      </c>
      <c r="C1039" s="189" t="s">
        <v>810</v>
      </c>
      <c r="D1039" s="189" t="s">
        <v>1272</v>
      </c>
      <c r="E1039" s="267" t="s">
        <v>805</v>
      </c>
      <c r="F1039" s="267"/>
      <c r="G1039" s="191" t="s">
        <v>153</v>
      </c>
      <c r="H1039" s="192">
        <v>1</v>
      </c>
      <c r="I1039" s="193">
        <v>1.49</v>
      </c>
      <c r="J1039" s="193">
        <v>1.49</v>
      </c>
    </row>
    <row r="1040" spans="1:10" ht="25.5" x14ac:dyDescent="0.25">
      <c r="A1040" s="189" t="s">
        <v>798</v>
      </c>
      <c r="B1040" s="190" t="s">
        <v>1267</v>
      </c>
      <c r="C1040" s="189" t="s">
        <v>810</v>
      </c>
      <c r="D1040" s="189" t="s">
        <v>1268</v>
      </c>
      <c r="E1040" s="267" t="s">
        <v>812</v>
      </c>
      <c r="F1040" s="267"/>
      <c r="G1040" s="191" t="s">
        <v>1269</v>
      </c>
      <c r="H1040" s="192">
        <v>3.3000000000000002E-2</v>
      </c>
      <c r="I1040" s="193">
        <v>2.67</v>
      </c>
      <c r="J1040" s="193">
        <v>0.08</v>
      </c>
    </row>
    <row r="1041" spans="1:10" ht="14.45" customHeight="1" x14ac:dyDescent="0.25">
      <c r="A1041" s="155"/>
      <c r="B1041" s="155"/>
      <c r="C1041" s="155"/>
      <c r="D1041" s="155"/>
      <c r="E1041" s="155" t="s">
        <v>669</v>
      </c>
      <c r="F1041" s="156">
        <v>0.36079092868522161</v>
      </c>
      <c r="G1041" s="155" t="s">
        <v>670</v>
      </c>
      <c r="H1041" s="156">
        <v>0.41</v>
      </c>
      <c r="I1041" s="155" t="s">
        <v>671</v>
      </c>
      <c r="J1041" s="156">
        <v>0.77</v>
      </c>
    </row>
    <row r="1042" spans="1:10" x14ac:dyDescent="0.25">
      <c r="A1042" s="155"/>
      <c r="B1042" s="155"/>
      <c r="C1042" s="155"/>
      <c r="D1042" s="155"/>
      <c r="E1042" s="155" t="s">
        <v>672</v>
      </c>
      <c r="F1042" s="156">
        <v>0.56999999999999995</v>
      </c>
      <c r="G1042" s="155"/>
      <c r="H1042" s="268" t="s">
        <v>673</v>
      </c>
      <c r="I1042" s="268"/>
      <c r="J1042" s="156">
        <v>3.08</v>
      </c>
    </row>
    <row r="1043" spans="1:10" ht="15" customHeight="1" x14ac:dyDescent="0.25">
      <c r="A1043" s="271" t="s">
        <v>789</v>
      </c>
      <c r="B1043" s="271"/>
      <c r="C1043" s="271"/>
      <c r="D1043" s="271"/>
      <c r="E1043" s="271"/>
      <c r="F1043" s="271"/>
      <c r="G1043" s="271"/>
      <c r="H1043" s="271"/>
      <c r="I1043" s="271"/>
      <c r="J1043" s="271"/>
    </row>
    <row r="1044" spans="1:10" ht="15.75" thickBot="1" x14ac:dyDescent="0.3">
      <c r="A1044" s="266" t="s">
        <v>1273</v>
      </c>
      <c r="B1044" s="266"/>
      <c r="C1044" s="266"/>
      <c r="D1044" s="266"/>
      <c r="E1044" s="266"/>
      <c r="F1044" s="266"/>
      <c r="G1044" s="266"/>
      <c r="H1044" s="266"/>
      <c r="I1044" s="266"/>
      <c r="J1044" s="266"/>
    </row>
    <row r="1045" spans="1:10" ht="15.75" thickTop="1" x14ac:dyDescent="0.25">
      <c r="A1045" s="188"/>
      <c r="B1045" s="188"/>
      <c r="C1045" s="188"/>
      <c r="D1045" s="188"/>
      <c r="E1045" s="188"/>
      <c r="F1045" s="188"/>
      <c r="G1045" s="188"/>
      <c r="H1045" s="188"/>
      <c r="I1045" s="188"/>
      <c r="J1045" s="188"/>
    </row>
    <row r="1046" spans="1:10" ht="26.45" customHeight="1" x14ac:dyDescent="0.25">
      <c r="A1046" s="141"/>
      <c r="B1046" s="142" t="s">
        <v>144</v>
      </c>
      <c r="C1046" s="141" t="s">
        <v>145</v>
      </c>
      <c r="D1046" s="141" t="s">
        <v>146</v>
      </c>
      <c r="E1046" s="272" t="s">
        <v>659</v>
      </c>
      <c r="F1046" s="272"/>
      <c r="G1046" s="143" t="s">
        <v>147</v>
      </c>
      <c r="H1046" s="142" t="s">
        <v>101</v>
      </c>
      <c r="I1046" s="142" t="s">
        <v>148</v>
      </c>
      <c r="J1046" s="142" t="s">
        <v>4</v>
      </c>
    </row>
    <row r="1047" spans="1:10" ht="25.5" x14ac:dyDescent="0.25">
      <c r="A1047" s="144" t="s">
        <v>660</v>
      </c>
      <c r="B1047" s="145" t="s">
        <v>1108</v>
      </c>
      <c r="C1047" s="144" t="s">
        <v>152</v>
      </c>
      <c r="D1047" s="144" t="s">
        <v>1109</v>
      </c>
      <c r="E1047" s="269" t="s">
        <v>995</v>
      </c>
      <c r="F1047" s="269"/>
      <c r="G1047" s="146" t="s">
        <v>157</v>
      </c>
      <c r="H1047" s="149">
        <v>1</v>
      </c>
      <c r="I1047" s="147">
        <v>65.67</v>
      </c>
      <c r="J1047" s="147">
        <v>65.67</v>
      </c>
    </row>
    <row r="1048" spans="1:10" ht="25.5" x14ac:dyDescent="0.25">
      <c r="A1048" s="150" t="s">
        <v>662</v>
      </c>
      <c r="B1048" s="151" t="s">
        <v>792</v>
      </c>
      <c r="C1048" s="150" t="s">
        <v>161</v>
      </c>
      <c r="D1048" s="150" t="s">
        <v>793</v>
      </c>
      <c r="E1048" s="270" t="s">
        <v>665</v>
      </c>
      <c r="F1048" s="270"/>
      <c r="G1048" s="152" t="s">
        <v>666</v>
      </c>
      <c r="H1048" s="153">
        <v>0.75</v>
      </c>
      <c r="I1048" s="154">
        <v>18.25</v>
      </c>
      <c r="J1048" s="154">
        <v>13.68</v>
      </c>
    </row>
    <row r="1049" spans="1:10" ht="25.5" x14ac:dyDescent="0.25">
      <c r="A1049" s="150" t="s">
        <v>662</v>
      </c>
      <c r="B1049" s="151" t="s">
        <v>998</v>
      </c>
      <c r="C1049" s="150" t="s">
        <v>161</v>
      </c>
      <c r="D1049" s="150" t="s">
        <v>999</v>
      </c>
      <c r="E1049" s="270" t="s">
        <v>665</v>
      </c>
      <c r="F1049" s="270"/>
      <c r="G1049" s="152" t="s">
        <v>666</v>
      </c>
      <c r="H1049" s="153">
        <v>0.75</v>
      </c>
      <c r="I1049" s="154">
        <v>23.61</v>
      </c>
      <c r="J1049" s="154">
        <v>17.7</v>
      </c>
    </row>
    <row r="1050" spans="1:10" ht="38.25" x14ac:dyDescent="0.25">
      <c r="A1050" s="189" t="s">
        <v>798</v>
      </c>
      <c r="B1050" s="190" t="s">
        <v>1188</v>
      </c>
      <c r="C1050" s="189" t="s">
        <v>161</v>
      </c>
      <c r="D1050" s="189" t="s">
        <v>1189</v>
      </c>
      <c r="E1050" s="267" t="s">
        <v>805</v>
      </c>
      <c r="F1050" s="267"/>
      <c r="G1050" s="191" t="s">
        <v>157</v>
      </c>
      <c r="H1050" s="192">
        <v>6</v>
      </c>
      <c r="I1050" s="193">
        <v>0.24</v>
      </c>
      <c r="J1050" s="193">
        <v>1.44</v>
      </c>
    </row>
    <row r="1051" spans="1:10" x14ac:dyDescent="0.25">
      <c r="A1051" s="189" t="s">
        <v>798</v>
      </c>
      <c r="B1051" s="190" t="s">
        <v>1274</v>
      </c>
      <c r="C1051" s="189" t="s">
        <v>810</v>
      </c>
      <c r="D1051" s="189" t="s">
        <v>1275</v>
      </c>
      <c r="E1051" s="267" t="s">
        <v>805</v>
      </c>
      <c r="F1051" s="267"/>
      <c r="G1051" s="191" t="s">
        <v>153</v>
      </c>
      <c r="H1051" s="192">
        <v>1</v>
      </c>
      <c r="I1051" s="193">
        <v>32.85</v>
      </c>
      <c r="J1051" s="193">
        <v>32.85</v>
      </c>
    </row>
    <row r="1052" spans="1:10" ht="14.45" customHeight="1" x14ac:dyDescent="0.25">
      <c r="A1052" s="155"/>
      <c r="B1052" s="155"/>
      <c r="C1052" s="155"/>
      <c r="D1052" s="155"/>
      <c r="E1052" s="155" t="s">
        <v>669</v>
      </c>
      <c r="F1052" s="156">
        <v>11.704619998125761</v>
      </c>
      <c r="G1052" s="155" t="s">
        <v>670</v>
      </c>
      <c r="H1052" s="156">
        <v>13.28</v>
      </c>
      <c r="I1052" s="155" t="s">
        <v>671</v>
      </c>
      <c r="J1052" s="156">
        <v>24.98</v>
      </c>
    </row>
    <row r="1053" spans="1:10" x14ac:dyDescent="0.25">
      <c r="A1053" s="155"/>
      <c r="B1053" s="155"/>
      <c r="C1053" s="155"/>
      <c r="D1053" s="155"/>
      <c r="E1053" s="155" t="s">
        <v>672</v>
      </c>
      <c r="F1053" s="156">
        <v>15.02</v>
      </c>
      <c r="G1053" s="155"/>
      <c r="H1053" s="268" t="s">
        <v>673</v>
      </c>
      <c r="I1053" s="268"/>
      <c r="J1053" s="156">
        <v>80.69</v>
      </c>
    </row>
    <row r="1054" spans="1:10" ht="15" customHeight="1" x14ac:dyDescent="0.25">
      <c r="A1054" s="271" t="s">
        <v>789</v>
      </c>
      <c r="B1054" s="271"/>
      <c r="C1054" s="271"/>
      <c r="D1054" s="271"/>
      <c r="E1054" s="271"/>
      <c r="F1054" s="271"/>
      <c r="G1054" s="271"/>
      <c r="H1054" s="271"/>
      <c r="I1054" s="271"/>
      <c r="J1054" s="271"/>
    </row>
    <row r="1055" spans="1:10" ht="15.75" thickBot="1" x14ac:dyDescent="0.3">
      <c r="A1055" s="266" t="s">
        <v>1276</v>
      </c>
      <c r="B1055" s="266"/>
      <c r="C1055" s="266"/>
      <c r="D1055" s="266"/>
      <c r="E1055" s="266"/>
      <c r="F1055" s="266"/>
      <c r="G1055" s="266"/>
      <c r="H1055" s="266"/>
      <c r="I1055" s="266"/>
      <c r="J1055" s="266"/>
    </row>
    <row r="1056" spans="1:10" ht="15.75" thickTop="1" x14ac:dyDescent="0.25">
      <c r="A1056" s="188"/>
      <c r="B1056" s="188"/>
      <c r="C1056" s="188"/>
      <c r="D1056" s="188"/>
      <c r="E1056" s="188"/>
      <c r="F1056" s="188"/>
      <c r="G1056" s="188"/>
      <c r="H1056" s="188"/>
      <c r="I1056" s="188"/>
      <c r="J1056" s="188"/>
    </row>
    <row r="1061" spans="4:15" ht="26.45" customHeight="1" x14ac:dyDescent="0.25">
      <c r="D1061" s="101" t="s">
        <v>762</v>
      </c>
      <c r="G1061" s="101" t="s">
        <v>763</v>
      </c>
      <c r="L1061" s="101"/>
      <c r="M1061" s="117"/>
      <c r="O1061" s="101"/>
    </row>
    <row r="1062" spans="4:15" x14ac:dyDescent="0.25">
      <c r="D1062" s="187" t="s">
        <v>787</v>
      </c>
      <c r="G1062" s="187" t="s">
        <v>788</v>
      </c>
      <c r="L1062" s="187"/>
      <c r="M1062" s="117"/>
      <c r="O1062" s="187"/>
    </row>
  </sheetData>
  <sheetProtection selectLockedCells="1"/>
  <autoFilter ref="A10:J1055" xr:uid="{FE7EE0B2-5E65-44F3-8982-A031115293D6}"/>
  <mergeCells count="860">
    <mergeCell ref="E1036:F1036"/>
    <mergeCell ref="E1037:F1037"/>
    <mergeCell ref="E1026:F1026"/>
    <mergeCell ref="E1027:F1027"/>
    <mergeCell ref="H1053:I1053"/>
    <mergeCell ref="E1050:F1050"/>
    <mergeCell ref="A1054:J1054"/>
    <mergeCell ref="E1046:F1046"/>
    <mergeCell ref="E1047:F1047"/>
    <mergeCell ref="E1048:F1048"/>
    <mergeCell ref="E1049:F1049"/>
    <mergeCell ref="E1038:F1038"/>
    <mergeCell ref="E1039:F1039"/>
    <mergeCell ref="A1043:J1043"/>
    <mergeCell ref="H992:I992"/>
    <mergeCell ref="A994:J994"/>
    <mergeCell ref="A983:J983"/>
    <mergeCell ref="E986:F986"/>
    <mergeCell ref="E987:F987"/>
    <mergeCell ref="E1028:F1028"/>
    <mergeCell ref="E1029:F1029"/>
    <mergeCell ref="E1030:F1030"/>
    <mergeCell ref="A1034:J1034"/>
    <mergeCell ref="E996:F996"/>
    <mergeCell ref="E997:F997"/>
    <mergeCell ref="E998:F998"/>
    <mergeCell ref="E999:F999"/>
    <mergeCell ref="A1033:J1033"/>
    <mergeCell ref="E945:F945"/>
    <mergeCell ref="E946:F946"/>
    <mergeCell ref="E947:F947"/>
    <mergeCell ref="E948:F948"/>
    <mergeCell ref="E949:F949"/>
    <mergeCell ref="E950:F950"/>
    <mergeCell ref="H952:I952"/>
    <mergeCell ref="A954:J954"/>
    <mergeCell ref="E960:F960"/>
    <mergeCell ref="E957:F957"/>
    <mergeCell ref="E958:F958"/>
    <mergeCell ref="E959:F959"/>
    <mergeCell ref="A953:J953"/>
    <mergeCell ref="E956:F956"/>
    <mergeCell ref="E940:F940"/>
    <mergeCell ref="E941:F941"/>
    <mergeCell ref="E942:F942"/>
    <mergeCell ref="E943:F943"/>
    <mergeCell ref="E944:F944"/>
    <mergeCell ref="E933:F933"/>
    <mergeCell ref="A937:J937"/>
    <mergeCell ref="E929:F929"/>
    <mergeCell ref="E930:F930"/>
    <mergeCell ref="E931:F931"/>
    <mergeCell ref="E932:F932"/>
    <mergeCell ref="E934:F934"/>
    <mergeCell ref="H936:I936"/>
    <mergeCell ref="A938:J938"/>
    <mergeCell ref="E897:F897"/>
    <mergeCell ref="E898:F898"/>
    <mergeCell ref="E899:F899"/>
    <mergeCell ref="E900:F900"/>
    <mergeCell ref="E901:F901"/>
    <mergeCell ref="E890:F890"/>
    <mergeCell ref="A894:J894"/>
    <mergeCell ref="E891:F891"/>
    <mergeCell ref="H893:I893"/>
    <mergeCell ref="A895:J895"/>
    <mergeCell ref="E886:F886"/>
    <mergeCell ref="E887:F887"/>
    <mergeCell ref="E888:F888"/>
    <mergeCell ref="E889:F889"/>
    <mergeCell ref="E878:F878"/>
    <mergeCell ref="E879:F879"/>
    <mergeCell ref="A883:J883"/>
    <mergeCell ref="E880:F880"/>
    <mergeCell ref="H882:I882"/>
    <mergeCell ref="A884:J884"/>
    <mergeCell ref="E864:F864"/>
    <mergeCell ref="E865:F865"/>
    <mergeCell ref="E855:F855"/>
    <mergeCell ref="E856:F856"/>
    <mergeCell ref="E857:F857"/>
    <mergeCell ref="A872:J872"/>
    <mergeCell ref="E875:F875"/>
    <mergeCell ref="E876:F876"/>
    <mergeCell ref="E877:F877"/>
    <mergeCell ref="E866:F866"/>
    <mergeCell ref="E867:F867"/>
    <mergeCell ref="E868:F868"/>
    <mergeCell ref="E869:F869"/>
    <mergeCell ref="H871:I871"/>
    <mergeCell ref="A873:J873"/>
    <mergeCell ref="E836:F836"/>
    <mergeCell ref="E837:F837"/>
    <mergeCell ref="E838:F838"/>
    <mergeCell ref="E839:F839"/>
    <mergeCell ref="E828:F828"/>
    <mergeCell ref="E829:F829"/>
    <mergeCell ref="A833:J833"/>
    <mergeCell ref="E830:F830"/>
    <mergeCell ref="H832:I832"/>
    <mergeCell ref="A834:J834"/>
    <mergeCell ref="E826:F826"/>
    <mergeCell ref="E827:F827"/>
    <mergeCell ref="A815:J815"/>
    <mergeCell ref="E818:F818"/>
    <mergeCell ref="E819:F819"/>
    <mergeCell ref="E820:F820"/>
    <mergeCell ref="A816:J816"/>
    <mergeCell ref="E821:F821"/>
    <mergeCell ref="H823:I823"/>
    <mergeCell ref="E811:F811"/>
    <mergeCell ref="A804:J804"/>
    <mergeCell ref="E807:F807"/>
    <mergeCell ref="E808:F808"/>
    <mergeCell ref="H803:I803"/>
    <mergeCell ref="A805:J805"/>
    <mergeCell ref="E812:F812"/>
    <mergeCell ref="H814:I814"/>
    <mergeCell ref="E825:F825"/>
    <mergeCell ref="E798:F798"/>
    <mergeCell ref="E799:F799"/>
    <mergeCell ref="E800:F800"/>
    <mergeCell ref="E790:F790"/>
    <mergeCell ref="A794:J794"/>
    <mergeCell ref="A795:J795"/>
    <mergeCell ref="E801:F801"/>
    <mergeCell ref="E809:F809"/>
    <mergeCell ref="E810:F810"/>
    <mergeCell ref="E772:F772"/>
    <mergeCell ref="E787:F787"/>
    <mergeCell ref="E788:F788"/>
    <mergeCell ref="E789:F789"/>
    <mergeCell ref="E778:F778"/>
    <mergeCell ref="E779:F779"/>
    <mergeCell ref="E780:F780"/>
    <mergeCell ref="E781:F781"/>
    <mergeCell ref="E797:F797"/>
    <mergeCell ref="E740:F740"/>
    <mergeCell ref="A744:J744"/>
    <mergeCell ref="E735:F735"/>
    <mergeCell ref="E736:F736"/>
    <mergeCell ref="E737:F737"/>
    <mergeCell ref="E738:F738"/>
    <mergeCell ref="E751:F751"/>
    <mergeCell ref="E752:F752"/>
    <mergeCell ref="A756:J756"/>
    <mergeCell ref="E747:F747"/>
    <mergeCell ref="E748:F748"/>
    <mergeCell ref="E749:F749"/>
    <mergeCell ref="E750:F750"/>
    <mergeCell ref="A745:J745"/>
    <mergeCell ref="E753:F753"/>
    <mergeCell ref="H755:I755"/>
    <mergeCell ref="E703:F703"/>
    <mergeCell ref="E704:F704"/>
    <mergeCell ref="A708:J708"/>
    <mergeCell ref="E698:F698"/>
    <mergeCell ref="E699:F699"/>
    <mergeCell ref="E700:F700"/>
    <mergeCell ref="E701:F701"/>
    <mergeCell ref="E702:F702"/>
    <mergeCell ref="E705:F705"/>
    <mergeCell ref="H707:I707"/>
    <mergeCell ref="A686:J686"/>
    <mergeCell ref="E693:F693"/>
    <mergeCell ref="E694:F694"/>
    <mergeCell ref="E695:F695"/>
    <mergeCell ref="E696:F696"/>
    <mergeCell ref="E697:F697"/>
    <mergeCell ref="E688:F688"/>
    <mergeCell ref="E689:F689"/>
    <mergeCell ref="E690:F690"/>
    <mergeCell ref="E691:F691"/>
    <mergeCell ref="E692:F692"/>
    <mergeCell ref="E681:F681"/>
    <mergeCell ref="A685:J685"/>
    <mergeCell ref="E676:F676"/>
    <mergeCell ref="E677:F677"/>
    <mergeCell ref="E678:F678"/>
    <mergeCell ref="E679:F679"/>
    <mergeCell ref="E680:F680"/>
    <mergeCell ref="E682:F682"/>
    <mergeCell ref="H684:I684"/>
    <mergeCell ref="E671:F671"/>
    <mergeCell ref="E672:F672"/>
    <mergeCell ref="E673:F673"/>
    <mergeCell ref="E674:F674"/>
    <mergeCell ref="E675:F675"/>
    <mergeCell ref="E666:F666"/>
    <mergeCell ref="E667:F667"/>
    <mergeCell ref="E668:F668"/>
    <mergeCell ref="E669:F669"/>
    <mergeCell ref="E670:F670"/>
    <mergeCell ref="E647:F647"/>
    <mergeCell ref="E648:F648"/>
    <mergeCell ref="A662:J662"/>
    <mergeCell ref="E665:F665"/>
    <mergeCell ref="E654:F654"/>
    <mergeCell ref="E655:F655"/>
    <mergeCell ref="E656:F656"/>
    <mergeCell ref="E657:F657"/>
    <mergeCell ref="E658:F658"/>
    <mergeCell ref="A663:J663"/>
    <mergeCell ref="A618:J618"/>
    <mergeCell ref="A607:J607"/>
    <mergeCell ref="E610:F610"/>
    <mergeCell ref="E611:F611"/>
    <mergeCell ref="E612:F612"/>
    <mergeCell ref="A608:J608"/>
    <mergeCell ref="E615:F615"/>
    <mergeCell ref="H617:I617"/>
    <mergeCell ref="E625:F625"/>
    <mergeCell ref="E621:F621"/>
    <mergeCell ref="E622:F622"/>
    <mergeCell ref="E623:F623"/>
    <mergeCell ref="E624:F624"/>
    <mergeCell ref="A619:J619"/>
    <mergeCell ref="E603:F603"/>
    <mergeCell ref="A596:J596"/>
    <mergeCell ref="E599:F599"/>
    <mergeCell ref="E600:F600"/>
    <mergeCell ref="A597:J597"/>
    <mergeCell ref="E604:F604"/>
    <mergeCell ref="H606:I606"/>
    <mergeCell ref="E613:F613"/>
    <mergeCell ref="E614:F614"/>
    <mergeCell ref="E590:F590"/>
    <mergeCell ref="E591:F591"/>
    <mergeCell ref="E592:F592"/>
    <mergeCell ref="E585:F585"/>
    <mergeCell ref="E586:F586"/>
    <mergeCell ref="E587:F587"/>
    <mergeCell ref="E588:F588"/>
    <mergeCell ref="E601:F601"/>
    <mergeCell ref="E602:F602"/>
    <mergeCell ref="E545:F545"/>
    <mergeCell ref="E553:F553"/>
    <mergeCell ref="E554:F554"/>
    <mergeCell ref="A558:J558"/>
    <mergeCell ref="A548:J548"/>
    <mergeCell ref="E551:F551"/>
    <mergeCell ref="E552:F552"/>
    <mergeCell ref="H547:I547"/>
    <mergeCell ref="A549:J549"/>
    <mergeCell ref="E555:F555"/>
    <mergeCell ref="H557:I557"/>
    <mergeCell ref="E541:F541"/>
    <mergeCell ref="E542:F542"/>
    <mergeCell ref="E543:F543"/>
    <mergeCell ref="E544:F544"/>
    <mergeCell ref="E534:F534"/>
    <mergeCell ref="A538:J538"/>
    <mergeCell ref="E535:F535"/>
    <mergeCell ref="H537:I537"/>
    <mergeCell ref="A539:J539"/>
    <mergeCell ref="A528:J528"/>
    <mergeCell ref="E531:F531"/>
    <mergeCell ref="E532:F532"/>
    <mergeCell ref="E533:F533"/>
    <mergeCell ref="E522:F522"/>
    <mergeCell ref="E523:F523"/>
    <mergeCell ref="E524:F524"/>
    <mergeCell ref="E525:F525"/>
    <mergeCell ref="H527:I527"/>
    <mergeCell ref="A529:J529"/>
    <mergeCell ref="E520:F520"/>
    <mergeCell ref="E521:F521"/>
    <mergeCell ref="E510:F510"/>
    <mergeCell ref="E511:F511"/>
    <mergeCell ref="E512:F512"/>
    <mergeCell ref="E513:F513"/>
    <mergeCell ref="E514:F514"/>
    <mergeCell ref="H516:I516"/>
    <mergeCell ref="A518:J518"/>
    <mergeCell ref="E503:F503"/>
    <mergeCell ref="E504:F504"/>
    <mergeCell ref="E505:F505"/>
    <mergeCell ref="E496:F496"/>
    <mergeCell ref="E501:F501"/>
    <mergeCell ref="E502:F502"/>
    <mergeCell ref="E506:F506"/>
    <mergeCell ref="H508:I508"/>
    <mergeCell ref="A517:J517"/>
    <mergeCell ref="A465:J465"/>
    <mergeCell ref="E468:F468"/>
    <mergeCell ref="E469:F469"/>
    <mergeCell ref="E458:F458"/>
    <mergeCell ref="E459:F459"/>
    <mergeCell ref="E460:F460"/>
    <mergeCell ref="E461:F461"/>
    <mergeCell ref="E462:F462"/>
    <mergeCell ref="H464:I464"/>
    <mergeCell ref="A466:J466"/>
    <mergeCell ref="E419:F419"/>
    <mergeCell ref="E409:F409"/>
    <mergeCell ref="E410:F410"/>
    <mergeCell ref="E411:F411"/>
    <mergeCell ref="E412:F412"/>
    <mergeCell ref="E428:F428"/>
    <mergeCell ref="E429:F429"/>
    <mergeCell ref="E430:F430"/>
    <mergeCell ref="E431:F431"/>
    <mergeCell ref="E420:F420"/>
    <mergeCell ref="E421:F421"/>
    <mergeCell ref="A425:J425"/>
    <mergeCell ref="E422:F422"/>
    <mergeCell ref="H424:I424"/>
    <mergeCell ref="A426:J426"/>
    <mergeCell ref="A380:J380"/>
    <mergeCell ref="A388:J388"/>
    <mergeCell ref="E391:F391"/>
    <mergeCell ref="E392:F392"/>
    <mergeCell ref="E393:F393"/>
    <mergeCell ref="E382:F382"/>
    <mergeCell ref="E383:F383"/>
    <mergeCell ref="E384:F384"/>
    <mergeCell ref="E385:F385"/>
    <mergeCell ref="H387:I387"/>
    <mergeCell ref="A389:J389"/>
    <mergeCell ref="E375:F375"/>
    <mergeCell ref="A379:J379"/>
    <mergeCell ref="A370:J370"/>
    <mergeCell ref="E373:F373"/>
    <mergeCell ref="E374:F374"/>
    <mergeCell ref="H369:I369"/>
    <mergeCell ref="A371:J371"/>
    <mergeCell ref="E376:F376"/>
    <mergeCell ref="H378:I378"/>
    <mergeCell ref="E364:F364"/>
    <mergeCell ref="E365:F365"/>
    <mergeCell ref="E366:F366"/>
    <mergeCell ref="E358:F358"/>
    <mergeCell ref="E359:F359"/>
    <mergeCell ref="E360:F360"/>
    <mergeCell ref="E361:F361"/>
    <mergeCell ref="E362:F362"/>
    <mergeCell ref="E367:F367"/>
    <mergeCell ref="A354:J354"/>
    <mergeCell ref="E357:F357"/>
    <mergeCell ref="E346:F346"/>
    <mergeCell ref="E347:F347"/>
    <mergeCell ref="E348:F348"/>
    <mergeCell ref="E349:F349"/>
    <mergeCell ref="E350:F350"/>
    <mergeCell ref="A355:J355"/>
    <mergeCell ref="E363:F363"/>
    <mergeCell ref="E315:F315"/>
    <mergeCell ref="E316:F316"/>
    <mergeCell ref="A320:J320"/>
    <mergeCell ref="E311:F311"/>
    <mergeCell ref="E312:F312"/>
    <mergeCell ref="E313:F313"/>
    <mergeCell ref="E314:F314"/>
    <mergeCell ref="E317:F317"/>
    <mergeCell ref="H319:I319"/>
    <mergeCell ref="A270:J270"/>
    <mergeCell ref="A278:J278"/>
    <mergeCell ref="E281:F281"/>
    <mergeCell ref="E282:F282"/>
    <mergeCell ref="E283:F283"/>
    <mergeCell ref="E272:F272"/>
    <mergeCell ref="E273:F273"/>
    <mergeCell ref="E274:F274"/>
    <mergeCell ref="E275:F275"/>
    <mergeCell ref="H277:I277"/>
    <mergeCell ref="A279:J279"/>
    <mergeCell ref="E265:F265"/>
    <mergeCell ref="A269:J269"/>
    <mergeCell ref="A260:J260"/>
    <mergeCell ref="E263:F263"/>
    <mergeCell ref="E264:F264"/>
    <mergeCell ref="H259:I259"/>
    <mergeCell ref="A261:J261"/>
    <mergeCell ref="E266:F266"/>
    <mergeCell ref="H268:I268"/>
    <mergeCell ref="E229:F229"/>
    <mergeCell ref="E230:F230"/>
    <mergeCell ref="E231:F231"/>
    <mergeCell ref="A223:J223"/>
    <mergeCell ref="E226:F226"/>
    <mergeCell ref="A224:J224"/>
    <mergeCell ref="E239:F239"/>
    <mergeCell ref="E240:F240"/>
    <mergeCell ref="E245:F245"/>
    <mergeCell ref="A235:J235"/>
    <mergeCell ref="E238:F238"/>
    <mergeCell ref="E232:F232"/>
    <mergeCell ref="H234:I234"/>
    <mergeCell ref="A236:J236"/>
    <mergeCell ref="E241:F241"/>
    <mergeCell ref="H243:I243"/>
    <mergeCell ref="E215:F215"/>
    <mergeCell ref="E216:F216"/>
    <mergeCell ref="E217:F217"/>
    <mergeCell ref="E218:F218"/>
    <mergeCell ref="E219:F219"/>
    <mergeCell ref="A211:J211"/>
    <mergeCell ref="E214:F214"/>
    <mergeCell ref="E227:F227"/>
    <mergeCell ref="E228:F228"/>
    <mergeCell ref="A191:J191"/>
    <mergeCell ref="E203:F203"/>
    <mergeCell ref="E204:F204"/>
    <mergeCell ref="E205:F205"/>
    <mergeCell ref="E206:F206"/>
    <mergeCell ref="E207:F207"/>
    <mergeCell ref="E198:F198"/>
    <mergeCell ref="E199:F199"/>
    <mergeCell ref="E200:F200"/>
    <mergeCell ref="E201:F201"/>
    <mergeCell ref="E202:F202"/>
    <mergeCell ref="A162:J162"/>
    <mergeCell ref="E169:F169"/>
    <mergeCell ref="E170:F170"/>
    <mergeCell ref="A174:J174"/>
    <mergeCell ref="E164:F164"/>
    <mergeCell ref="E165:F165"/>
    <mergeCell ref="E166:F166"/>
    <mergeCell ref="E167:F167"/>
    <mergeCell ref="E168:F168"/>
    <mergeCell ref="E171:F171"/>
    <mergeCell ref="H173:I173"/>
    <mergeCell ref="E157:F157"/>
    <mergeCell ref="A161:J161"/>
    <mergeCell ref="E152:F152"/>
    <mergeCell ref="E153:F153"/>
    <mergeCell ref="E154:F154"/>
    <mergeCell ref="E155:F155"/>
    <mergeCell ref="E156:F156"/>
    <mergeCell ref="E158:F158"/>
    <mergeCell ref="H160:I160"/>
    <mergeCell ref="E151:F151"/>
    <mergeCell ref="E140:F140"/>
    <mergeCell ref="E141:F141"/>
    <mergeCell ref="E142:F142"/>
    <mergeCell ref="E143:F143"/>
    <mergeCell ref="E144:F144"/>
    <mergeCell ref="E145:F145"/>
    <mergeCell ref="H147:I147"/>
    <mergeCell ref="A149:J149"/>
    <mergeCell ref="A136:J136"/>
    <mergeCell ref="E139:F139"/>
    <mergeCell ref="E128:F128"/>
    <mergeCell ref="E129:F129"/>
    <mergeCell ref="E130:F130"/>
    <mergeCell ref="E131:F131"/>
    <mergeCell ref="E132:F132"/>
    <mergeCell ref="A137:J137"/>
    <mergeCell ref="A148:J148"/>
    <mergeCell ref="E88:F88"/>
    <mergeCell ref="H90:I90"/>
    <mergeCell ref="E97:F97"/>
    <mergeCell ref="E98:F98"/>
    <mergeCell ref="A102:J102"/>
    <mergeCell ref="A91:J91"/>
    <mergeCell ref="E94:F94"/>
    <mergeCell ref="E95:F95"/>
    <mergeCell ref="E96:F96"/>
    <mergeCell ref="A92:J92"/>
    <mergeCell ref="E99:F99"/>
    <mergeCell ref="H101:I101"/>
    <mergeCell ref="E75:F75"/>
    <mergeCell ref="E66:F66"/>
    <mergeCell ref="E67:F67"/>
    <mergeCell ref="A71:J71"/>
    <mergeCell ref="E85:F85"/>
    <mergeCell ref="E86:F86"/>
    <mergeCell ref="E87:F87"/>
    <mergeCell ref="A79:J79"/>
    <mergeCell ref="E82:F82"/>
    <mergeCell ref="E83:F83"/>
    <mergeCell ref="E84:F84"/>
    <mergeCell ref="H70:I70"/>
    <mergeCell ref="A72:J72"/>
    <mergeCell ref="E76:F76"/>
    <mergeCell ref="H78:I78"/>
    <mergeCell ref="A80:J80"/>
    <mergeCell ref="E59:F59"/>
    <mergeCell ref="A63:J63"/>
    <mergeCell ref="A54:J54"/>
    <mergeCell ref="E57:F57"/>
    <mergeCell ref="E58:F58"/>
    <mergeCell ref="E74:F74"/>
    <mergeCell ref="E39:F39"/>
    <mergeCell ref="H41:I41"/>
    <mergeCell ref="E51:F51"/>
    <mergeCell ref="H53:I53"/>
    <mergeCell ref="A55:J55"/>
    <mergeCell ref="E60:F60"/>
    <mergeCell ref="H62:I62"/>
    <mergeCell ref="A64:J64"/>
    <mergeCell ref="E68:F68"/>
    <mergeCell ref="E47:F47"/>
    <mergeCell ref="E48:F48"/>
    <mergeCell ref="E49:F49"/>
    <mergeCell ref="E50:F50"/>
    <mergeCell ref="E43:F43"/>
    <mergeCell ref="E44:F44"/>
    <mergeCell ref="E45:F45"/>
    <mergeCell ref="E46:F46"/>
    <mergeCell ref="G1:J4"/>
    <mergeCell ref="B4:D4"/>
    <mergeCell ref="A5:D5"/>
    <mergeCell ref="H25:I25"/>
    <mergeCell ref="A26:J26"/>
    <mergeCell ref="A27:J27"/>
    <mergeCell ref="E32:F32"/>
    <mergeCell ref="H34:I34"/>
    <mergeCell ref="E38:F38"/>
    <mergeCell ref="E36:F36"/>
    <mergeCell ref="E37:F37"/>
    <mergeCell ref="E29:F29"/>
    <mergeCell ref="E30:F30"/>
    <mergeCell ref="E31:F31"/>
    <mergeCell ref="E12:F12"/>
    <mergeCell ref="E13:F13"/>
    <mergeCell ref="E14:F14"/>
    <mergeCell ref="E15:F15"/>
    <mergeCell ref="H17:I17"/>
    <mergeCell ref="A18:J18"/>
    <mergeCell ref="A19:J19"/>
    <mergeCell ref="E21:F21"/>
    <mergeCell ref="E22:F22"/>
    <mergeCell ref="E23:F23"/>
    <mergeCell ref="A103:J103"/>
    <mergeCell ref="E110:F110"/>
    <mergeCell ref="H112:I112"/>
    <mergeCell ref="A114:J114"/>
    <mergeCell ref="E121:F121"/>
    <mergeCell ref="H123:I123"/>
    <mergeCell ref="A125:J125"/>
    <mergeCell ref="E133:F133"/>
    <mergeCell ref="H135:I135"/>
    <mergeCell ref="E109:F109"/>
    <mergeCell ref="A113:J113"/>
    <mergeCell ref="E105:F105"/>
    <mergeCell ref="E106:F106"/>
    <mergeCell ref="E107:F107"/>
    <mergeCell ref="E108:F108"/>
    <mergeCell ref="A124:J124"/>
    <mergeCell ref="E127:F127"/>
    <mergeCell ref="E116:F116"/>
    <mergeCell ref="E117:F117"/>
    <mergeCell ref="E118:F118"/>
    <mergeCell ref="E119:F119"/>
    <mergeCell ref="E120:F120"/>
    <mergeCell ref="A175:J175"/>
    <mergeCell ref="E188:F188"/>
    <mergeCell ref="H190:I190"/>
    <mergeCell ref="A192:J192"/>
    <mergeCell ref="E208:F208"/>
    <mergeCell ref="H210:I210"/>
    <mergeCell ref="A212:J212"/>
    <mergeCell ref="E220:F220"/>
    <mergeCell ref="H222:I222"/>
    <mergeCell ref="E181:F181"/>
    <mergeCell ref="E182:F182"/>
    <mergeCell ref="E183:F183"/>
    <mergeCell ref="E184:F184"/>
    <mergeCell ref="E185:F185"/>
    <mergeCell ref="E177:F177"/>
    <mergeCell ref="E178:F178"/>
    <mergeCell ref="E179:F179"/>
    <mergeCell ref="E180:F180"/>
    <mergeCell ref="E194:F194"/>
    <mergeCell ref="E195:F195"/>
    <mergeCell ref="E196:F196"/>
    <mergeCell ref="E197:F197"/>
    <mergeCell ref="E186:F186"/>
    <mergeCell ref="E187:F187"/>
    <mergeCell ref="E248:F248"/>
    <mergeCell ref="H250:I250"/>
    <mergeCell ref="A252:J252"/>
    <mergeCell ref="E257:F257"/>
    <mergeCell ref="E254:F254"/>
    <mergeCell ref="E255:F255"/>
    <mergeCell ref="E256:F256"/>
    <mergeCell ref="E246:F246"/>
    <mergeCell ref="E247:F247"/>
    <mergeCell ref="A251:J251"/>
    <mergeCell ref="E284:F284"/>
    <mergeCell ref="H286:I286"/>
    <mergeCell ref="A288:J288"/>
    <mergeCell ref="E293:F293"/>
    <mergeCell ref="H295:I295"/>
    <mergeCell ref="A297:J297"/>
    <mergeCell ref="E305:F305"/>
    <mergeCell ref="H307:I307"/>
    <mergeCell ref="A309:J309"/>
    <mergeCell ref="E291:F291"/>
    <mergeCell ref="E292:F292"/>
    <mergeCell ref="A296:J296"/>
    <mergeCell ref="A287:J287"/>
    <mergeCell ref="E290:F290"/>
    <mergeCell ref="E303:F303"/>
    <mergeCell ref="E304:F304"/>
    <mergeCell ref="A308:J308"/>
    <mergeCell ref="E299:F299"/>
    <mergeCell ref="E300:F300"/>
    <mergeCell ref="E301:F301"/>
    <mergeCell ref="E302:F302"/>
    <mergeCell ref="A321:J321"/>
    <mergeCell ref="E327:F327"/>
    <mergeCell ref="H329:I329"/>
    <mergeCell ref="A331:J331"/>
    <mergeCell ref="E335:F335"/>
    <mergeCell ref="H337:I337"/>
    <mergeCell ref="A339:J339"/>
    <mergeCell ref="E351:F351"/>
    <mergeCell ref="H353:I353"/>
    <mergeCell ref="A330:J330"/>
    <mergeCell ref="E333:F333"/>
    <mergeCell ref="E323:F323"/>
    <mergeCell ref="E324:F324"/>
    <mergeCell ref="E325:F325"/>
    <mergeCell ref="E326:F326"/>
    <mergeCell ref="E341:F341"/>
    <mergeCell ref="E342:F342"/>
    <mergeCell ref="E343:F343"/>
    <mergeCell ref="E344:F344"/>
    <mergeCell ref="E345:F345"/>
    <mergeCell ref="E334:F334"/>
    <mergeCell ref="A338:J338"/>
    <mergeCell ref="E394:F394"/>
    <mergeCell ref="H396:I396"/>
    <mergeCell ref="A398:J398"/>
    <mergeCell ref="E403:F403"/>
    <mergeCell ref="H405:I405"/>
    <mergeCell ref="A407:J407"/>
    <mergeCell ref="E413:F413"/>
    <mergeCell ref="H415:I415"/>
    <mergeCell ref="A417:J417"/>
    <mergeCell ref="E401:F401"/>
    <mergeCell ref="E402:F402"/>
    <mergeCell ref="A406:J406"/>
    <mergeCell ref="A397:J397"/>
    <mergeCell ref="E400:F400"/>
    <mergeCell ref="A416:J416"/>
    <mergeCell ref="E432:F432"/>
    <mergeCell ref="H434:I434"/>
    <mergeCell ref="A436:J436"/>
    <mergeCell ref="E442:F442"/>
    <mergeCell ref="H444:I444"/>
    <mergeCell ref="A446:J446"/>
    <mergeCell ref="E452:F452"/>
    <mergeCell ref="H454:I454"/>
    <mergeCell ref="A456:J456"/>
    <mergeCell ref="E439:F439"/>
    <mergeCell ref="E440:F440"/>
    <mergeCell ref="E441:F441"/>
    <mergeCell ref="A435:J435"/>
    <mergeCell ref="E438:F438"/>
    <mergeCell ref="E451:F451"/>
    <mergeCell ref="A455:J455"/>
    <mergeCell ref="A445:J445"/>
    <mergeCell ref="E448:F448"/>
    <mergeCell ref="E449:F449"/>
    <mergeCell ref="E450:F450"/>
    <mergeCell ref="E470:F470"/>
    <mergeCell ref="H472:I472"/>
    <mergeCell ref="E477:F477"/>
    <mergeCell ref="H479:I479"/>
    <mergeCell ref="A481:J481"/>
    <mergeCell ref="E488:F488"/>
    <mergeCell ref="H490:I490"/>
    <mergeCell ref="E497:F497"/>
    <mergeCell ref="H499:I499"/>
    <mergeCell ref="A480:J480"/>
    <mergeCell ref="E483:F483"/>
    <mergeCell ref="E474:F474"/>
    <mergeCell ref="E475:F475"/>
    <mergeCell ref="E476:F476"/>
    <mergeCell ref="E492:F492"/>
    <mergeCell ref="E493:F493"/>
    <mergeCell ref="E494:F494"/>
    <mergeCell ref="E495:F495"/>
    <mergeCell ref="E484:F484"/>
    <mergeCell ref="E485:F485"/>
    <mergeCell ref="E486:F486"/>
    <mergeCell ref="E487:F487"/>
    <mergeCell ref="A559:J559"/>
    <mergeCell ref="E567:F567"/>
    <mergeCell ref="H569:I569"/>
    <mergeCell ref="A571:J571"/>
    <mergeCell ref="E579:F579"/>
    <mergeCell ref="H581:I581"/>
    <mergeCell ref="A583:J583"/>
    <mergeCell ref="E593:F593"/>
    <mergeCell ref="H595:I595"/>
    <mergeCell ref="E565:F565"/>
    <mergeCell ref="E566:F566"/>
    <mergeCell ref="A570:J570"/>
    <mergeCell ref="E561:F561"/>
    <mergeCell ref="E562:F562"/>
    <mergeCell ref="E563:F563"/>
    <mergeCell ref="E564:F564"/>
    <mergeCell ref="E577:F577"/>
    <mergeCell ref="E578:F578"/>
    <mergeCell ref="A582:J582"/>
    <mergeCell ref="E573:F573"/>
    <mergeCell ref="E574:F574"/>
    <mergeCell ref="E575:F575"/>
    <mergeCell ref="E576:F576"/>
    <mergeCell ref="E589:F589"/>
    <mergeCell ref="E627:F627"/>
    <mergeCell ref="H629:I629"/>
    <mergeCell ref="A631:J631"/>
    <mergeCell ref="E639:F639"/>
    <mergeCell ref="H641:I641"/>
    <mergeCell ref="A643:J643"/>
    <mergeCell ref="E659:F659"/>
    <mergeCell ref="H661:I661"/>
    <mergeCell ref="E626:F626"/>
    <mergeCell ref="A630:J630"/>
    <mergeCell ref="E637:F637"/>
    <mergeCell ref="E638:F638"/>
    <mergeCell ref="A642:J642"/>
    <mergeCell ref="E633:F633"/>
    <mergeCell ref="E634:F634"/>
    <mergeCell ref="E635:F635"/>
    <mergeCell ref="E636:F636"/>
    <mergeCell ref="E649:F649"/>
    <mergeCell ref="E650:F650"/>
    <mergeCell ref="E651:F651"/>
    <mergeCell ref="E652:F652"/>
    <mergeCell ref="E653:F653"/>
    <mergeCell ref="E645:F645"/>
    <mergeCell ref="E646:F646"/>
    <mergeCell ref="A709:J709"/>
    <mergeCell ref="E717:F717"/>
    <mergeCell ref="H719:I719"/>
    <mergeCell ref="A721:J721"/>
    <mergeCell ref="E729:F729"/>
    <mergeCell ref="H731:I731"/>
    <mergeCell ref="A733:J733"/>
    <mergeCell ref="E741:F741"/>
    <mergeCell ref="H743:I743"/>
    <mergeCell ref="E715:F715"/>
    <mergeCell ref="E716:F716"/>
    <mergeCell ref="A720:J720"/>
    <mergeCell ref="E711:F711"/>
    <mergeCell ref="E712:F712"/>
    <mergeCell ref="E713:F713"/>
    <mergeCell ref="E714:F714"/>
    <mergeCell ref="E727:F727"/>
    <mergeCell ref="E728:F728"/>
    <mergeCell ref="A732:J732"/>
    <mergeCell ref="E723:F723"/>
    <mergeCell ref="E724:F724"/>
    <mergeCell ref="E725:F725"/>
    <mergeCell ref="E726:F726"/>
    <mergeCell ref="E739:F739"/>
    <mergeCell ref="A757:J757"/>
    <mergeCell ref="E782:F782"/>
    <mergeCell ref="H784:I784"/>
    <mergeCell ref="A786:J786"/>
    <mergeCell ref="E791:F791"/>
    <mergeCell ref="H793:I793"/>
    <mergeCell ref="E763:F763"/>
    <mergeCell ref="E764:F764"/>
    <mergeCell ref="E765:F765"/>
    <mergeCell ref="E766:F766"/>
    <mergeCell ref="E767:F767"/>
    <mergeCell ref="E759:F759"/>
    <mergeCell ref="E760:F760"/>
    <mergeCell ref="E761:F761"/>
    <mergeCell ref="E762:F762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840:F840"/>
    <mergeCell ref="H842:I842"/>
    <mergeCell ref="A844:J844"/>
    <mergeCell ref="E849:F849"/>
    <mergeCell ref="H851:I851"/>
    <mergeCell ref="A853:J853"/>
    <mergeCell ref="E858:F858"/>
    <mergeCell ref="H860:I860"/>
    <mergeCell ref="A862:J862"/>
    <mergeCell ref="E847:F847"/>
    <mergeCell ref="E848:F848"/>
    <mergeCell ref="A852:J852"/>
    <mergeCell ref="A843:J843"/>
    <mergeCell ref="E846:F846"/>
    <mergeCell ref="A861:J861"/>
    <mergeCell ref="E902:F902"/>
    <mergeCell ref="H904:I904"/>
    <mergeCell ref="A906:J906"/>
    <mergeCell ref="E912:F912"/>
    <mergeCell ref="H914:I914"/>
    <mergeCell ref="A916:J916"/>
    <mergeCell ref="E923:F923"/>
    <mergeCell ref="H925:I925"/>
    <mergeCell ref="A927:J927"/>
    <mergeCell ref="E909:F909"/>
    <mergeCell ref="E910:F910"/>
    <mergeCell ref="E911:F911"/>
    <mergeCell ref="A905:J905"/>
    <mergeCell ref="E908:F908"/>
    <mergeCell ref="E921:F921"/>
    <mergeCell ref="E922:F922"/>
    <mergeCell ref="A926:J926"/>
    <mergeCell ref="A915:J915"/>
    <mergeCell ref="E918:F918"/>
    <mergeCell ref="E919:F919"/>
    <mergeCell ref="E920:F920"/>
    <mergeCell ref="H962:I962"/>
    <mergeCell ref="A964:J964"/>
    <mergeCell ref="E970:F970"/>
    <mergeCell ref="H972:I972"/>
    <mergeCell ref="A974:J974"/>
    <mergeCell ref="E988:F988"/>
    <mergeCell ref="E989:F989"/>
    <mergeCell ref="A993:J993"/>
    <mergeCell ref="E1051:F1051"/>
    <mergeCell ref="E969:F969"/>
    <mergeCell ref="A973:J973"/>
    <mergeCell ref="A963:J963"/>
    <mergeCell ref="E966:F966"/>
    <mergeCell ref="E967:F967"/>
    <mergeCell ref="E968:F968"/>
    <mergeCell ref="A1044:J1044"/>
    <mergeCell ref="E976:F976"/>
    <mergeCell ref="E977:F977"/>
    <mergeCell ref="E978:F978"/>
    <mergeCell ref="E979:F979"/>
    <mergeCell ref="E980:F980"/>
    <mergeCell ref="H982:I982"/>
    <mergeCell ref="A984:J984"/>
    <mergeCell ref="E990:F990"/>
    <mergeCell ref="A1055:J1055"/>
    <mergeCell ref="E1000:F1000"/>
    <mergeCell ref="H1002:I1002"/>
    <mergeCell ref="A1004:J1004"/>
    <mergeCell ref="E1010:F1010"/>
    <mergeCell ref="H1012:I1012"/>
    <mergeCell ref="A1014:J1014"/>
    <mergeCell ref="E1020:F1020"/>
    <mergeCell ref="H1022:I1022"/>
    <mergeCell ref="A1024:J1024"/>
    <mergeCell ref="E1007:F1007"/>
    <mergeCell ref="E1008:F1008"/>
    <mergeCell ref="E1009:F1009"/>
    <mergeCell ref="A1003:J1003"/>
    <mergeCell ref="E1006:F1006"/>
    <mergeCell ref="E1019:F1019"/>
    <mergeCell ref="A1023:J1023"/>
    <mergeCell ref="A1013:J1013"/>
    <mergeCell ref="E1016:F1016"/>
    <mergeCell ref="E1017:F1017"/>
    <mergeCell ref="E1018:F1018"/>
    <mergeCell ref="H1032:I1032"/>
    <mergeCell ref="E1040:F1040"/>
    <mergeCell ref="H1042:I104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landscape" r:id="rId1"/>
  <headerFooter>
    <oddFooter>&amp;LCOMPOSIÇÃO - CONSTRUÇÃO CIVIL&amp;RPágina &amp;P de &amp;N</oddFooter>
  </headerFooter>
  <rowBreaks count="1" manualBreakCount="1">
    <brk id="1042" max="9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/>
  <dimension ref="A1:K1057"/>
  <sheetViews>
    <sheetView view="pageBreakPreview" zoomScaleNormal="85" zoomScaleSheetLayoutView="100" workbookViewId="0">
      <pane ySplit="12" topLeftCell="A13" activePane="bottomLeft" state="frozen"/>
      <selection activeCell="D16" sqref="D16"/>
      <selection pane="bottomLeft" activeCell="D16" sqref="D16"/>
    </sheetView>
  </sheetViews>
  <sheetFormatPr defaultColWidth="9.140625" defaultRowHeight="15" x14ac:dyDescent="0.25"/>
  <cols>
    <col min="1" max="1" width="11.42578125" style="48" bestFit="1" customWidth="1"/>
    <col min="2" max="2" width="13.7109375" style="48" bestFit="1" customWidth="1"/>
    <col min="3" max="3" width="11.42578125" style="48" bestFit="1" customWidth="1"/>
    <col min="4" max="4" width="68.5703125" style="48" bestFit="1" customWidth="1"/>
    <col min="5" max="5" width="17.140625" style="117" hidden="1" customWidth="1"/>
    <col min="6" max="6" width="13.7109375" style="48" hidden="1" customWidth="1"/>
    <col min="7" max="9" width="13.7109375" style="48" bestFit="1" customWidth="1"/>
    <col min="10" max="10" width="16" style="48" bestFit="1" customWidth="1"/>
    <col min="11" max="16384" width="9.140625" style="48"/>
  </cols>
  <sheetData>
    <row r="1" spans="1:11" ht="14.45" customHeight="1" x14ac:dyDescent="0.25">
      <c r="A1" s="113"/>
      <c r="B1" s="46" t="s">
        <v>0</v>
      </c>
      <c r="C1" s="46"/>
      <c r="D1" s="46" t="s">
        <v>0</v>
      </c>
      <c r="E1" s="115"/>
      <c r="F1" s="111"/>
      <c r="G1" s="285" t="str">
        <f>'Orç. (N_Des.)'!E1</f>
        <v>OBRA: ADAPTAÇÃO ÀS NORMAS DE SEGURANÇA CONTRA INCÊNDIO E PÂNICO E ADEQUAÇÕES NA BIBLIOTECA CENTRAL, CAMPUS SEDE</v>
      </c>
      <c r="H1" s="286"/>
      <c r="I1" s="286"/>
      <c r="J1" s="287"/>
      <c r="K1" s="116"/>
    </row>
    <row r="2" spans="1:11" ht="14.45" customHeight="1" x14ac:dyDescent="0.25">
      <c r="A2" s="114"/>
      <c r="B2" s="49" t="s">
        <v>7</v>
      </c>
      <c r="C2" s="49"/>
      <c r="D2" s="49" t="s">
        <v>7</v>
      </c>
      <c r="G2" s="288"/>
      <c r="H2" s="289"/>
      <c r="I2" s="289"/>
      <c r="J2" s="290"/>
      <c r="K2" s="116"/>
    </row>
    <row r="3" spans="1:11" ht="14.45" customHeight="1" x14ac:dyDescent="0.25">
      <c r="A3" s="114"/>
      <c r="B3" s="51" t="s">
        <v>105</v>
      </c>
      <c r="C3" s="51"/>
      <c r="D3" s="51" t="s">
        <v>105</v>
      </c>
      <c r="G3" s="288"/>
      <c r="H3" s="289"/>
      <c r="I3" s="289"/>
      <c r="J3" s="290"/>
      <c r="K3" s="116"/>
    </row>
    <row r="4" spans="1:11" ht="14.45" customHeight="1" x14ac:dyDescent="0.25">
      <c r="A4" s="114"/>
      <c r="B4" s="284"/>
      <c r="C4" s="284"/>
      <c r="D4" s="284"/>
      <c r="G4" s="291"/>
      <c r="H4" s="292"/>
      <c r="I4" s="292"/>
      <c r="J4" s="293"/>
      <c r="K4" s="116"/>
    </row>
    <row r="5" spans="1:11" ht="30" customHeight="1" x14ac:dyDescent="0.25">
      <c r="A5" s="247" t="s">
        <v>786</v>
      </c>
      <c r="B5" s="248"/>
      <c r="C5" s="248"/>
      <c r="D5" s="249"/>
      <c r="G5" s="118" t="s">
        <v>123</v>
      </c>
      <c r="H5" s="119"/>
      <c r="I5" s="120"/>
      <c r="J5" s="121"/>
    </row>
    <row r="6" spans="1:11" x14ac:dyDescent="0.25">
      <c r="A6" s="55" t="s">
        <v>785</v>
      </c>
      <c r="B6" s="45"/>
      <c r="C6" s="45"/>
      <c r="D6" s="54"/>
      <c r="G6" s="122" t="s">
        <v>116</v>
      </c>
      <c r="H6" s="185">
        <f>'Orç. (Des.)'!F6</f>
        <v>0.84049999999999991</v>
      </c>
      <c r="I6" s="123" t="s">
        <v>117</v>
      </c>
      <c r="J6" s="89"/>
    </row>
    <row r="7" spans="1:11" x14ac:dyDescent="0.25">
      <c r="A7" s="55"/>
      <c r="B7" s="45"/>
      <c r="C7" s="45"/>
      <c r="D7" s="99"/>
      <c r="G7" s="124" t="s">
        <v>116</v>
      </c>
      <c r="H7" s="186">
        <f>'Orç. (Des.)'!F7</f>
        <v>0.46319999999999995</v>
      </c>
      <c r="I7" s="125" t="s">
        <v>118</v>
      </c>
      <c r="J7" s="126"/>
      <c r="K7" s="125"/>
    </row>
    <row r="8" spans="1:11" x14ac:dyDescent="0.25">
      <c r="A8" s="58" t="s">
        <v>122</v>
      </c>
      <c r="B8" s="59"/>
      <c r="C8" s="59"/>
      <c r="D8" s="139"/>
      <c r="E8" s="140"/>
      <c r="F8" s="112"/>
      <c r="G8" s="127"/>
      <c r="H8" s="128"/>
      <c r="I8" s="129"/>
      <c r="J8" s="130"/>
    </row>
    <row r="9" spans="1:11" ht="30" customHeight="1" x14ac:dyDescent="0.25">
      <c r="A9" s="297" t="s">
        <v>142</v>
      </c>
      <c r="B9" s="298"/>
      <c r="C9" s="298"/>
      <c r="D9" s="298"/>
      <c r="E9" s="298"/>
      <c r="F9" s="298"/>
      <c r="G9" s="298"/>
      <c r="H9" s="298"/>
      <c r="I9" s="298"/>
      <c r="J9" s="299"/>
    </row>
    <row r="10" spans="1:11" x14ac:dyDescent="0.25">
      <c r="A10" s="294" t="s">
        <v>137</v>
      </c>
      <c r="B10" s="295"/>
      <c r="C10" s="295"/>
      <c r="D10" s="295"/>
      <c r="E10" s="295"/>
      <c r="F10" s="295"/>
      <c r="G10" s="295"/>
      <c r="H10" s="295"/>
      <c r="I10" s="295"/>
      <c r="J10" s="296"/>
    </row>
    <row r="11" spans="1:11" ht="15.75" x14ac:dyDescent="0.25">
      <c r="A11" s="131"/>
      <c r="B11" s="132"/>
      <c r="C11" s="132"/>
      <c r="D11" s="132" t="s">
        <v>143</v>
      </c>
      <c r="E11" s="132"/>
      <c r="F11" s="132"/>
      <c r="G11" s="132"/>
      <c r="H11" s="133"/>
      <c r="I11" s="133"/>
      <c r="J11" s="121"/>
    </row>
    <row r="12" spans="1:11" x14ac:dyDescent="0.25">
      <c r="A12" s="134" t="s">
        <v>3</v>
      </c>
      <c r="B12" s="134" t="s">
        <v>78</v>
      </c>
      <c r="C12" s="134" t="s">
        <v>124</v>
      </c>
      <c r="D12" s="134" t="s">
        <v>125</v>
      </c>
      <c r="E12" s="135" t="s">
        <v>126</v>
      </c>
      <c r="F12" s="136"/>
      <c r="G12" s="134" t="s">
        <v>84</v>
      </c>
      <c r="H12" s="137" t="s">
        <v>127</v>
      </c>
      <c r="I12" s="137" t="s">
        <v>128</v>
      </c>
      <c r="J12" s="137" t="s">
        <v>5</v>
      </c>
    </row>
    <row r="13" spans="1:11" ht="15.75" x14ac:dyDescent="0.25">
      <c r="A13" s="138"/>
      <c r="B13" s="138"/>
      <c r="C13" s="138"/>
      <c r="D13" s="138"/>
      <c r="E13" s="138"/>
      <c r="F13" s="138"/>
      <c r="G13" s="138"/>
    </row>
    <row r="14" spans="1:11" x14ac:dyDescent="0.25">
      <c r="A14" s="141" t="s">
        <v>150</v>
      </c>
      <c r="B14" s="142" t="s">
        <v>144</v>
      </c>
      <c r="C14" s="141" t="s">
        <v>145</v>
      </c>
      <c r="D14" s="141" t="s">
        <v>146</v>
      </c>
      <c r="E14" s="272" t="s">
        <v>659</v>
      </c>
      <c r="F14" s="272"/>
      <c r="G14" s="143" t="s">
        <v>147</v>
      </c>
      <c r="H14" s="142" t="s">
        <v>101</v>
      </c>
      <c r="I14" s="142" t="s">
        <v>148</v>
      </c>
      <c r="J14" s="142" t="s">
        <v>4</v>
      </c>
    </row>
    <row r="15" spans="1:11" ht="25.5" x14ac:dyDescent="0.25">
      <c r="A15" s="144" t="s">
        <v>660</v>
      </c>
      <c r="B15" s="145" t="s">
        <v>151</v>
      </c>
      <c r="C15" s="144" t="s">
        <v>152</v>
      </c>
      <c r="D15" s="144" t="s">
        <v>681</v>
      </c>
      <c r="E15" s="269" t="s">
        <v>661</v>
      </c>
      <c r="F15" s="269"/>
      <c r="G15" s="146" t="s">
        <v>153</v>
      </c>
      <c r="H15" s="149">
        <v>1</v>
      </c>
      <c r="I15" s="147">
        <v>15783.61</v>
      </c>
      <c r="J15" s="147">
        <v>15783.61</v>
      </c>
    </row>
    <row r="16" spans="1:11" ht="25.5" x14ac:dyDescent="0.25">
      <c r="A16" s="150" t="s">
        <v>662</v>
      </c>
      <c r="B16" s="151" t="s">
        <v>663</v>
      </c>
      <c r="C16" s="150" t="s">
        <v>161</v>
      </c>
      <c r="D16" s="150" t="s">
        <v>664</v>
      </c>
      <c r="E16" s="270" t="s">
        <v>665</v>
      </c>
      <c r="F16" s="270"/>
      <c r="G16" s="152" t="s">
        <v>666</v>
      </c>
      <c r="H16" s="153">
        <v>97.5</v>
      </c>
      <c r="I16" s="154">
        <v>97.18</v>
      </c>
      <c r="J16" s="154">
        <v>9475.0499999999993</v>
      </c>
    </row>
    <row r="17" spans="1:10" ht="25.5" x14ac:dyDescent="0.25">
      <c r="A17" s="150" t="s">
        <v>662</v>
      </c>
      <c r="B17" s="151" t="s">
        <v>667</v>
      </c>
      <c r="C17" s="150" t="s">
        <v>161</v>
      </c>
      <c r="D17" s="150" t="s">
        <v>668</v>
      </c>
      <c r="E17" s="270" t="s">
        <v>665</v>
      </c>
      <c r="F17" s="270"/>
      <c r="G17" s="152" t="s">
        <v>666</v>
      </c>
      <c r="H17" s="153">
        <v>45.2</v>
      </c>
      <c r="I17" s="154">
        <v>139.57</v>
      </c>
      <c r="J17" s="154">
        <v>6308.56</v>
      </c>
    </row>
    <row r="18" spans="1:10" ht="25.5" x14ac:dyDescent="0.25">
      <c r="A18" s="155"/>
      <c r="B18" s="155"/>
      <c r="C18" s="155"/>
      <c r="D18" s="155"/>
      <c r="E18" s="155" t="s">
        <v>669</v>
      </c>
      <c r="F18" s="156">
        <v>8430.7307796794339</v>
      </c>
      <c r="G18" s="155" t="s">
        <v>670</v>
      </c>
      <c r="H18" s="156">
        <v>7086.03</v>
      </c>
      <c r="I18" s="155" t="s">
        <v>671</v>
      </c>
      <c r="J18" s="156">
        <v>15516.759999999998</v>
      </c>
    </row>
    <row r="19" spans="1:10" x14ac:dyDescent="0.25">
      <c r="A19" s="155"/>
      <c r="B19" s="155"/>
      <c r="C19" s="155"/>
      <c r="D19" s="155"/>
      <c r="E19" s="155" t="s">
        <v>672</v>
      </c>
      <c r="F19" s="156">
        <v>4588.29</v>
      </c>
      <c r="G19" s="155"/>
      <c r="H19" s="268" t="s">
        <v>673</v>
      </c>
      <c r="I19" s="268"/>
      <c r="J19" s="156">
        <v>20371.900000000001</v>
      </c>
    </row>
    <row r="20" spans="1:10" x14ac:dyDescent="0.25">
      <c r="A20" s="271" t="s">
        <v>789</v>
      </c>
      <c r="B20" s="271"/>
      <c r="C20" s="271"/>
      <c r="D20" s="271"/>
      <c r="E20" s="271"/>
      <c r="F20" s="271"/>
      <c r="G20" s="271"/>
      <c r="H20" s="271"/>
      <c r="I20" s="271"/>
      <c r="J20" s="271"/>
    </row>
    <row r="21" spans="1:10" ht="15.75" thickBot="1" x14ac:dyDescent="0.3">
      <c r="A21" s="266" t="s">
        <v>790</v>
      </c>
      <c r="B21" s="266"/>
      <c r="C21" s="266"/>
      <c r="D21" s="266"/>
      <c r="E21" s="266"/>
      <c r="F21" s="266"/>
      <c r="G21" s="266"/>
      <c r="H21" s="266"/>
      <c r="I21" s="266"/>
      <c r="J21" s="266"/>
    </row>
    <row r="22" spans="1:10" ht="15.75" thickTop="1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</row>
    <row r="23" spans="1:10" x14ac:dyDescent="0.25">
      <c r="A23" s="141" t="s">
        <v>692</v>
      </c>
      <c r="B23" s="142" t="s">
        <v>144</v>
      </c>
      <c r="C23" s="141" t="s">
        <v>145</v>
      </c>
      <c r="D23" s="141" t="s">
        <v>146</v>
      </c>
      <c r="E23" s="272" t="s">
        <v>659</v>
      </c>
      <c r="F23" s="272"/>
      <c r="G23" s="143" t="s">
        <v>147</v>
      </c>
      <c r="H23" s="142" t="s">
        <v>101</v>
      </c>
      <c r="I23" s="142" t="s">
        <v>148</v>
      </c>
      <c r="J23" s="142" t="s">
        <v>4</v>
      </c>
    </row>
    <row r="24" spans="1:10" x14ac:dyDescent="0.25">
      <c r="A24" s="144" t="s">
        <v>660</v>
      </c>
      <c r="B24" s="145" t="s">
        <v>155</v>
      </c>
      <c r="C24" s="144" t="s">
        <v>152</v>
      </c>
      <c r="D24" s="144" t="s">
        <v>156</v>
      </c>
      <c r="E24" s="269" t="s">
        <v>797</v>
      </c>
      <c r="F24" s="269"/>
      <c r="G24" s="146" t="s">
        <v>157</v>
      </c>
      <c r="H24" s="149">
        <v>1</v>
      </c>
      <c r="I24" s="147">
        <v>254.59</v>
      </c>
      <c r="J24" s="147">
        <v>254.59</v>
      </c>
    </row>
    <row r="25" spans="1:10" ht="25.5" x14ac:dyDescent="0.25">
      <c r="A25" s="189" t="s">
        <v>798</v>
      </c>
      <c r="B25" s="190" t="s">
        <v>799</v>
      </c>
      <c r="C25" s="189" t="s">
        <v>152</v>
      </c>
      <c r="D25" s="189" t="s">
        <v>800</v>
      </c>
      <c r="E25" s="267" t="s">
        <v>801</v>
      </c>
      <c r="F25" s="267"/>
      <c r="G25" s="191" t="s">
        <v>157</v>
      </c>
      <c r="H25" s="192">
        <v>1</v>
      </c>
      <c r="I25" s="193">
        <v>254.59</v>
      </c>
      <c r="J25" s="193">
        <v>254.59</v>
      </c>
    </row>
    <row r="26" spans="1:10" ht="25.5" x14ac:dyDescent="0.25">
      <c r="A26" s="155"/>
      <c r="B26" s="155"/>
      <c r="C26" s="155"/>
      <c r="D26" s="155"/>
      <c r="E26" s="155" t="s">
        <v>669</v>
      </c>
      <c r="F26" s="156">
        <v>0</v>
      </c>
      <c r="G26" s="155" t="s">
        <v>670</v>
      </c>
      <c r="H26" s="156">
        <v>0</v>
      </c>
      <c r="I26" s="155" t="s">
        <v>671</v>
      </c>
      <c r="J26" s="156">
        <v>0</v>
      </c>
    </row>
    <row r="27" spans="1:10" x14ac:dyDescent="0.25">
      <c r="A27" s="155"/>
      <c r="B27" s="155"/>
      <c r="C27" s="155"/>
      <c r="D27" s="155"/>
      <c r="E27" s="155" t="s">
        <v>672</v>
      </c>
      <c r="F27" s="156">
        <v>74</v>
      </c>
      <c r="G27" s="155"/>
      <c r="H27" s="268" t="s">
        <v>673</v>
      </c>
      <c r="I27" s="268"/>
      <c r="J27" s="156">
        <v>328.59</v>
      </c>
    </row>
    <row r="28" spans="1:10" x14ac:dyDescent="0.25">
      <c r="A28" s="271" t="s">
        <v>789</v>
      </c>
      <c r="B28" s="271"/>
      <c r="C28" s="271"/>
      <c r="D28" s="271"/>
      <c r="E28" s="271"/>
      <c r="F28" s="271"/>
      <c r="G28" s="271"/>
      <c r="H28" s="271"/>
      <c r="I28" s="271"/>
      <c r="J28" s="271"/>
    </row>
    <row r="29" spans="1:10" ht="15.75" thickBot="1" x14ac:dyDescent="0.3">
      <c r="A29" s="266" t="s">
        <v>802</v>
      </c>
      <c r="B29" s="266"/>
      <c r="C29" s="266"/>
      <c r="D29" s="266"/>
      <c r="E29" s="266"/>
      <c r="F29" s="266"/>
      <c r="G29" s="266"/>
      <c r="H29" s="266"/>
      <c r="I29" s="266"/>
      <c r="J29" s="266"/>
    </row>
    <row r="30" spans="1:10" ht="15.75" thickTop="1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</row>
    <row r="31" spans="1:10" x14ac:dyDescent="0.25">
      <c r="A31" s="141" t="s">
        <v>1581</v>
      </c>
      <c r="B31" s="142" t="s">
        <v>144</v>
      </c>
      <c r="C31" s="141" t="s">
        <v>145</v>
      </c>
      <c r="D31" s="141" t="s">
        <v>146</v>
      </c>
      <c r="E31" s="272" t="s">
        <v>659</v>
      </c>
      <c r="F31" s="272"/>
      <c r="G31" s="143" t="s">
        <v>147</v>
      </c>
      <c r="H31" s="142" t="s">
        <v>101</v>
      </c>
      <c r="I31" s="142" t="s">
        <v>148</v>
      </c>
      <c r="J31" s="142" t="s">
        <v>4</v>
      </c>
    </row>
    <row r="32" spans="1:10" x14ac:dyDescent="0.25">
      <c r="A32" s="144" t="s">
        <v>660</v>
      </c>
      <c r="B32" s="145" t="s">
        <v>682</v>
      </c>
      <c r="C32" s="144" t="s">
        <v>152</v>
      </c>
      <c r="D32" s="144" t="s">
        <v>683</v>
      </c>
      <c r="E32" s="269" t="s">
        <v>791</v>
      </c>
      <c r="F32" s="269"/>
      <c r="G32" s="146" t="s">
        <v>157</v>
      </c>
      <c r="H32" s="149">
        <v>1</v>
      </c>
      <c r="I32" s="147">
        <v>235.87</v>
      </c>
      <c r="J32" s="147">
        <v>235.87</v>
      </c>
    </row>
    <row r="33" spans="1:10" ht="25.5" x14ac:dyDescent="0.25">
      <c r="A33" s="150" t="s">
        <v>662</v>
      </c>
      <c r="B33" s="151" t="s">
        <v>792</v>
      </c>
      <c r="C33" s="150" t="s">
        <v>161</v>
      </c>
      <c r="D33" s="150" t="s">
        <v>793</v>
      </c>
      <c r="E33" s="270" t="s">
        <v>665</v>
      </c>
      <c r="F33" s="270"/>
      <c r="G33" s="152" t="s">
        <v>666</v>
      </c>
      <c r="H33" s="153">
        <v>4.5</v>
      </c>
      <c r="I33" s="154">
        <v>16.32</v>
      </c>
      <c r="J33" s="154">
        <v>73.44</v>
      </c>
    </row>
    <row r="34" spans="1:10" ht="25.5" x14ac:dyDescent="0.25">
      <c r="A34" s="150" t="s">
        <v>662</v>
      </c>
      <c r="B34" s="151" t="s">
        <v>794</v>
      </c>
      <c r="C34" s="150" t="s">
        <v>161</v>
      </c>
      <c r="D34" s="150" t="s">
        <v>795</v>
      </c>
      <c r="E34" s="270" t="s">
        <v>796</v>
      </c>
      <c r="F34" s="270"/>
      <c r="G34" s="152" t="s">
        <v>690</v>
      </c>
      <c r="H34" s="153">
        <v>86.4</v>
      </c>
      <c r="I34" s="154">
        <v>1.88</v>
      </c>
      <c r="J34" s="154">
        <v>162.43</v>
      </c>
    </row>
    <row r="35" spans="1:10" ht="25.5" x14ac:dyDescent="0.25">
      <c r="A35" s="155"/>
      <c r="B35" s="155"/>
      <c r="C35" s="155"/>
      <c r="D35" s="155"/>
      <c r="E35" s="155" t="s">
        <v>669</v>
      </c>
      <c r="F35" s="156">
        <v>40.450964411844609</v>
      </c>
      <c r="G35" s="155" t="s">
        <v>670</v>
      </c>
      <c r="H35" s="156">
        <v>34</v>
      </c>
      <c r="I35" s="155" t="s">
        <v>671</v>
      </c>
      <c r="J35" s="156">
        <v>74.45</v>
      </c>
    </row>
    <row r="36" spans="1:10" ht="15.75" thickBot="1" x14ac:dyDescent="0.3">
      <c r="A36" s="155"/>
      <c r="B36" s="155"/>
      <c r="C36" s="155"/>
      <c r="D36" s="155"/>
      <c r="E36" s="155" t="s">
        <v>672</v>
      </c>
      <c r="F36" s="156">
        <v>68.56</v>
      </c>
      <c r="G36" s="155"/>
      <c r="H36" s="268" t="s">
        <v>673</v>
      </c>
      <c r="I36" s="268"/>
      <c r="J36" s="156">
        <v>304.43</v>
      </c>
    </row>
    <row r="37" spans="1:10" ht="15.75" thickTop="1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</row>
    <row r="38" spans="1:10" x14ac:dyDescent="0.25">
      <c r="A38" s="141" t="s">
        <v>1582</v>
      </c>
      <c r="B38" s="142" t="s">
        <v>144</v>
      </c>
      <c r="C38" s="141" t="s">
        <v>145</v>
      </c>
      <c r="D38" s="141" t="s">
        <v>146</v>
      </c>
      <c r="E38" s="272" t="s">
        <v>659</v>
      </c>
      <c r="F38" s="272"/>
      <c r="G38" s="143" t="s">
        <v>147</v>
      </c>
      <c r="H38" s="142" t="s">
        <v>101</v>
      </c>
      <c r="I38" s="142" t="s">
        <v>148</v>
      </c>
      <c r="J38" s="142" t="s">
        <v>4</v>
      </c>
    </row>
    <row r="39" spans="1:10" x14ac:dyDescent="0.25">
      <c r="A39" s="144" t="s">
        <v>660</v>
      </c>
      <c r="B39" s="145" t="s">
        <v>684</v>
      </c>
      <c r="C39" s="144" t="s">
        <v>152</v>
      </c>
      <c r="D39" s="144" t="s">
        <v>685</v>
      </c>
      <c r="E39" s="269" t="s">
        <v>791</v>
      </c>
      <c r="F39" s="269"/>
      <c r="G39" s="146" t="s">
        <v>157</v>
      </c>
      <c r="H39" s="149">
        <v>1</v>
      </c>
      <c r="I39" s="147">
        <v>235.87</v>
      </c>
      <c r="J39" s="147">
        <v>235.87</v>
      </c>
    </row>
    <row r="40" spans="1:10" ht="25.5" x14ac:dyDescent="0.25">
      <c r="A40" s="150" t="s">
        <v>662</v>
      </c>
      <c r="B40" s="151" t="s">
        <v>792</v>
      </c>
      <c r="C40" s="150" t="s">
        <v>161</v>
      </c>
      <c r="D40" s="150" t="s">
        <v>793</v>
      </c>
      <c r="E40" s="270" t="s">
        <v>665</v>
      </c>
      <c r="F40" s="270"/>
      <c r="G40" s="152" t="s">
        <v>666</v>
      </c>
      <c r="H40" s="153">
        <v>4.5</v>
      </c>
      <c r="I40" s="154">
        <v>16.32</v>
      </c>
      <c r="J40" s="154">
        <v>73.44</v>
      </c>
    </row>
    <row r="41" spans="1:10" ht="25.5" x14ac:dyDescent="0.25">
      <c r="A41" s="150" t="s">
        <v>662</v>
      </c>
      <c r="B41" s="151" t="s">
        <v>794</v>
      </c>
      <c r="C41" s="150" t="s">
        <v>161</v>
      </c>
      <c r="D41" s="150" t="s">
        <v>795</v>
      </c>
      <c r="E41" s="270" t="s">
        <v>796</v>
      </c>
      <c r="F41" s="270"/>
      <c r="G41" s="152" t="s">
        <v>690</v>
      </c>
      <c r="H41" s="153">
        <v>86.4</v>
      </c>
      <c r="I41" s="154">
        <v>1.88</v>
      </c>
      <c r="J41" s="154">
        <v>162.43</v>
      </c>
    </row>
    <row r="42" spans="1:10" ht="25.5" x14ac:dyDescent="0.25">
      <c r="A42" s="155"/>
      <c r="B42" s="155"/>
      <c r="C42" s="155"/>
      <c r="D42" s="155"/>
      <c r="E42" s="155" t="s">
        <v>669</v>
      </c>
      <c r="F42" s="156">
        <v>40.450964411844609</v>
      </c>
      <c r="G42" s="155" t="s">
        <v>670</v>
      </c>
      <c r="H42" s="156">
        <v>34</v>
      </c>
      <c r="I42" s="155" t="s">
        <v>671</v>
      </c>
      <c r="J42" s="156">
        <v>74.45</v>
      </c>
    </row>
    <row r="43" spans="1:10" ht="15.75" thickBot="1" x14ac:dyDescent="0.3">
      <c r="A43" s="155"/>
      <c r="B43" s="155"/>
      <c r="C43" s="155"/>
      <c r="D43" s="155"/>
      <c r="E43" s="155" t="s">
        <v>672</v>
      </c>
      <c r="F43" s="156">
        <v>68.56</v>
      </c>
      <c r="G43" s="155"/>
      <c r="H43" s="268" t="s">
        <v>673</v>
      </c>
      <c r="I43" s="268"/>
      <c r="J43" s="156">
        <v>304.43</v>
      </c>
    </row>
    <row r="44" spans="1:10" ht="15.75" thickTop="1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</row>
    <row r="45" spans="1:10" x14ac:dyDescent="0.25">
      <c r="A45" s="141" t="s">
        <v>1583</v>
      </c>
      <c r="B45" s="142" t="s">
        <v>144</v>
      </c>
      <c r="C45" s="141" t="s">
        <v>145</v>
      </c>
      <c r="D45" s="141" t="s">
        <v>146</v>
      </c>
      <c r="E45" s="272" t="s">
        <v>659</v>
      </c>
      <c r="F45" s="272"/>
      <c r="G45" s="143" t="s">
        <v>147</v>
      </c>
      <c r="H45" s="142" t="s">
        <v>101</v>
      </c>
      <c r="I45" s="142" t="s">
        <v>148</v>
      </c>
      <c r="J45" s="142" t="s">
        <v>4</v>
      </c>
    </row>
    <row r="46" spans="1:10" ht="38.25" x14ac:dyDescent="0.25">
      <c r="A46" s="144" t="s">
        <v>660</v>
      </c>
      <c r="B46" s="145" t="s">
        <v>1584</v>
      </c>
      <c r="C46" s="144" t="s">
        <v>152</v>
      </c>
      <c r="D46" s="144" t="s">
        <v>1585</v>
      </c>
      <c r="E46" s="269" t="s">
        <v>661</v>
      </c>
      <c r="F46" s="269"/>
      <c r="G46" s="146" t="s">
        <v>1277</v>
      </c>
      <c r="H46" s="149">
        <v>1</v>
      </c>
      <c r="I46" s="147">
        <v>89.49</v>
      </c>
      <c r="J46" s="147">
        <v>89.49</v>
      </c>
    </row>
    <row r="47" spans="1:10" x14ac:dyDescent="0.25">
      <c r="A47" s="189" t="s">
        <v>798</v>
      </c>
      <c r="B47" s="190" t="s">
        <v>1589</v>
      </c>
      <c r="C47" s="189" t="s">
        <v>810</v>
      </c>
      <c r="D47" s="189" t="s">
        <v>1590</v>
      </c>
      <c r="E47" s="267" t="s">
        <v>812</v>
      </c>
      <c r="F47" s="267"/>
      <c r="G47" s="191" t="s">
        <v>1591</v>
      </c>
      <c r="H47" s="192">
        <v>1</v>
      </c>
      <c r="I47" s="193">
        <v>27.99</v>
      </c>
      <c r="J47" s="193">
        <v>27.99</v>
      </c>
    </row>
    <row r="48" spans="1:10" x14ac:dyDescent="0.25">
      <c r="A48" s="189" t="s">
        <v>798</v>
      </c>
      <c r="B48" s="190" t="s">
        <v>1592</v>
      </c>
      <c r="C48" s="189" t="s">
        <v>810</v>
      </c>
      <c r="D48" s="189" t="s">
        <v>1593</v>
      </c>
      <c r="E48" s="267" t="s">
        <v>805</v>
      </c>
      <c r="F48" s="267"/>
      <c r="G48" s="191" t="s">
        <v>1591</v>
      </c>
      <c r="H48" s="192">
        <v>1</v>
      </c>
      <c r="I48" s="193">
        <v>5.83</v>
      </c>
      <c r="J48" s="193">
        <v>5.83</v>
      </c>
    </row>
    <row r="49" spans="1:10" x14ac:dyDescent="0.25">
      <c r="A49" s="189" t="s">
        <v>798</v>
      </c>
      <c r="B49" s="190" t="s">
        <v>1594</v>
      </c>
      <c r="C49" s="189" t="s">
        <v>810</v>
      </c>
      <c r="D49" s="189" t="s">
        <v>1595</v>
      </c>
      <c r="E49" s="267" t="s">
        <v>805</v>
      </c>
      <c r="F49" s="267"/>
      <c r="G49" s="191" t="s">
        <v>1591</v>
      </c>
      <c r="H49" s="192">
        <v>1</v>
      </c>
      <c r="I49" s="193">
        <v>2.91</v>
      </c>
      <c r="J49" s="193">
        <v>2.91</v>
      </c>
    </row>
    <row r="50" spans="1:10" x14ac:dyDescent="0.25">
      <c r="A50" s="189" t="s">
        <v>798</v>
      </c>
      <c r="B50" s="190" t="s">
        <v>1596</v>
      </c>
      <c r="C50" s="189" t="s">
        <v>810</v>
      </c>
      <c r="D50" s="189" t="s">
        <v>1597</v>
      </c>
      <c r="E50" s="267" t="s">
        <v>805</v>
      </c>
      <c r="F50" s="267"/>
      <c r="G50" s="191" t="s">
        <v>1591</v>
      </c>
      <c r="H50" s="192">
        <v>1</v>
      </c>
      <c r="I50" s="193">
        <v>7.91</v>
      </c>
      <c r="J50" s="193">
        <v>7.91</v>
      </c>
    </row>
    <row r="51" spans="1:10" x14ac:dyDescent="0.25">
      <c r="A51" s="189" t="s">
        <v>798</v>
      </c>
      <c r="B51" s="190" t="s">
        <v>1598</v>
      </c>
      <c r="C51" s="189" t="s">
        <v>810</v>
      </c>
      <c r="D51" s="189" t="s">
        <v>1599</v>
      </c>
      <c r="E51" s="267" t="s">
        <v>805</v>
      </c>
      <c r="F51" s="267"/>
      <c r="G51" s="191" t="s">
        <v>1591</v>
      </c>
      <c r="H51" s="192">
        <v>1</v>
      </c>
      <c r="I51" s="193">
        <v>18.72</v>
      </c>
      <c r="J51" s="193">
        <v>18.72</v>
      </c>
    </row>
    <row r="52" spans="1:10" x14ac:dyDescent="0.25">
      <c r="A52" s="189" t="s">
        <v>798</v>
      </c>
      <c r="B52" s="190" t="s">
        <v>1600</v>
      </c>
      <c r="C52" s="189" t="s">
        <v>810</v>
      </c>
      <c r="D52" s="189" t="s">
        <v>1601</v>
      </c>
      <c r="E52" s="267" t="s">
        <v>805</v>
      </c>
      <c r="F52" s="267"/>
      <c r="G52" s="191" t="s">
        <v>1591</v>
      </c>
      <c r="H52" s="192">
        <v>1</v>
      </c>
      <c r="I52" s="193">
        <v>12.47</v>
      </c>
      <c r="J52" s="193">
        <v>12.47</v>
      </c>
    </row>
    <row r="53" spans="1:10" ht="25.5" x14ac:dyDescent="0.25">
      <c r="A53" s="189" t="s">
        <v>798</v>
      </c>
      <c r="B53" s="190" t="s">
        <v>1602</v>
      </c>
      <c r="C53" s="189" t="s">
        <v>810</v>
      </c>
      <c r="D53" s="189" t="s">
        <v>1603</v>
      </c>
      <c r="E53" s="267" t="s">
        <v>805</v>
      </c>
      <c r="F53" s="267"/>
      <c r="G53" s="191" t="s">
        <v>1591</v>
      </c>
      <c r="H53" s="192">
        <v>1</v>
      </c>
      <c r="I53" s="193">
        <v>13.66</v>
      </c>
      <c r="J53" s="193">
        <v>13.66</v>
      </c>
    </row>
    <row r="54" spans="1:10" ht="25.5" x14ac:dyDescent="0.25">
      <c r="A54" s="155"/>
      <c r="B54" s="155"/>
      <c r="C54" s="155"/>
      <c r="D54" s="155"/>
      <c r="E54" s="155" t="s">
        <v>669</v>
      </c>
      <c r="F54" s="156">
        <v>0</v>
      </c>
      <c r="G54" s="155" t="s">
        <v>670</v>
      </c>
      <c r="H54" s="156">
        <v>0</v>
      </c>
      <c r="I54" s="155" t="s">
        <v>671</v>
      </c>
      <c r="J54" s="156">
        <v>0</v>
      </c>
    </row>
    <row r="55" spans="1:10" x14ac:dyDescent="0.25">
      <c r="A55" s="155"/>
      <c r="B55" s="155"/>
      <c r="C55" s="155"/>
      <c r="D55" s="155"/>
      <c r="E55" s="155" t="s">
        <v>672</v>
      </c>
      <c r="F55" s="156">
        <v>26.01</v>
      </c>
      <c r="G55" s="155"/>
      <c r="H55" s="268" t="s">
        <v>673</v>
      </c>
      <c r="I55" s="268"/>
      <c r="J55" s="156">
        <v>115.5</v>
      </c>
    </row>
    <row r="56" spans="1:10" x14ac:dyDescent="0.25">
      <c r="A56" s="271" t="s">
        <v>789</v>
      </c>
      <c r="B56" s="271"/>
      <c r="C56" s="271"/>
      <c r="D56" s="271"/>
      <c r="E56" s="271"/>
      <c r="F56" s="271"/>
      <c r="G56" s="271"/>
      <c r="H56" s="271"/>
      <c r="I56" s="271"/>
      <c r="J56" s="271"/>
    </row>
    <row r="57" spans="1:10" ht="15.75" thickBot="1" x14ac:dyDescent="0.3">
      <c r="A57" s="266" t="s">
        <v>933</v>
      </c>
      <c r="B57" s="266"/>
      <c r="C57" s="266"/>
      <c r="D57" s="266"/>
      <c r="E57" s="266"/>
      <c r="F57" s="266"/>
      <c r="G57" s="266"/>
      <c r="H57" s="266"/>
      <c r="I57" s="266"/>
      <c r="J57" s="266"/>
    </row>
    <row r="58" spans="1:10" ht="15.75" thickTop="1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</row>
    <row r="59" spans="1:10" x14ac:dyDescent="0.25">
      <c r="A59" s="141" t="s">
        <v>694</v>
      </c>
      <c r="B59" s="142" t="s">
        <v>144</v>
      </c>
      <c r="C59" s="141" t="s">
        <v>145</v>
      </c>
      <c r="D59" s="141" t="s">
        <v>146</v>
      </c>
      <c r="E59" s="272" t="s">
        <v>659</v>
      </c>
      <c r="F59" s="272"/>
      <c r="G59" s="143" t="s">
        <v>147</v>
      </c>
      <c r="H59" s="142" t="s">
        <v>101</v>
      </c>
      <c r="I59" s="142" t="s">
        <v>148</v>
      </c>
      <c r="J59" s="142" t="s">
        <v>4</v>
      </c>
    </row>
    <row r="60" spans="1:10" x14ac:dyDescent="0.25">
      <c r="A60" s="144" t="s">
        <v>660</v>
      </c>
      <c r="B60" s="145" t="s">
        <v>164</v>
      </c>
      <c r="C60" s="144" t="s">
        <v>152</v>
      </c>
      <c r="D60" s="144" t="s">
        <v>165</v>
      </c>
      <c r="E60" s="269">
        <v>45</v>
      </c>
      <c r="F60" s="269"/>
      <c r="G60" s="146" t="s">
        <v>166</v>
      </c>
      <c r="H60" s="149">
        <v>1</v>
      </c>
      <c r="I60" s="147">
        <v>73.430000000000007</v>
      </c>
      <c r="J60" s="147">
        <v>73.430000000000007</v>
      </c>
    </row>
    <row r="61" spans="1:10" ht="25.5" x14ac:dyDescent="0.25">
      <c r="A61" s="150" t="s">
        <v>662</v>
      </c>
      <c r="B61" s="151" t="s">
        <v>806</v>
      </c>
      <c r="C61" s="150" t="s">
        <v>161</v>
      </c>
      <c r="D61" s="150" t="s">
        <v>807</v>
      </c>
      <c r="E61" s="270" t="s">
        <v>665</v>
      </c>
      <c r="F61" s="270"/>
      <c r="G61" s="152" t="s">
        <v>666</v>
      </c>
      <c r="H61" s="153">
        <v>0.4</v>
      </c>
      <c r="I61" s="154">
        <v>20.39</v>
      </c>
      <c r="J61" s="154">
        <v>8.15</v>
      </c>
    </row>
    <row r="62" spans="1:10" ht="25.5" x14ac:dyDescent="0.25">
      <c r="A62" s="150" t="s">
        <v>662</v>
      </c>
      <c r="B62" s="151" t="s">
        <v>792</v>
      </c>
      <c r="C62" s="150" t="s">
        <v>161</v>
      </c>
      <c r="D62" s="150" t="s">
        <v>793</v>
      </c>
      <c r="E62" s="270" t="s">
        <v>665</v>
      </c>
      <c r="F62" s="270"/>
      <c r="G62" s="152" t="s">
        <v>666</v>
      </c>
      <c r="H62" s="153">
        <v>4</v>
      </c>
      <c r="I62" s="154">
        <v>16.32</v>
      </c>
      <c r="J62" s="154">
        <v>65.28</v>
      </c>
    </row>
    <row r="63" spans="1:10" ht="25.5" x14ac:dyDescent="0.25">
      <c r="A63" s="155"/>
      <c r="B63" s="155"/>
      <c r="C63" s="155"/>
      <c r="D63" s="155"/>
      <c r="E63" s="155" t="s">
        <v>669</v>
      </c>
      <c r="F63" s="156">
        <v>29.845150774246129</v>
      </c>
      <c r="G63" s="155" t="s">
        <v>670</v>
      </c>
      <c r="H63" s="156">
        <v>25.08</v>
      </c>
      <c r="I63" s="155" t="s">
        <v>671</v>
      </c>
      <c r="J63" s="156">
        <v>54.93</v>
      </c>
    </row>
    <row r="64" spans="1:10" x14ac:dyDescent="0.25">
      <c r="A64" s="155"/>
      <c r="B64" s="155"/>
      <c r="C64" s="155"/>
      <c r="D64" s="155"/>
      <c r="E64" s="155" t="s">
        <v>672</v>
      </c>
      <c r="F64" s="156">
        <v>21.34</v>
      </c>
      <c r="G64" s="155"/>
      <c r="H64" s="268" t="s">
        <v>673</v>
      </c>
      <c r="I64" s="268"/>
      <c r="J64" s="156">
        <v>94.77</v>
      </c>
    </row>
    <row r="65" spans="1:10" x14ac:dyDescent="0.25">
      <c r="A65" s="271" t="s">
        <v>789</v>
      </c>
      <c r="B65" s="271"/>
      <c r="C65" s="271"/>
      <c r="D65" s="271"/>
      <c r="E65" s="271"/>
      <c r="F65" s="271"/>
      <c r="G65" s="271"/>
      <c r="H65" s="271"/>
      <c r="I65" s="271"/>
      <c r="J65" s="271"/>
    </row>
    <row r="66" spans="1:10" ht="15.75" thickBot="1" x14ac:dyDescent="0.3">
      <c r="A66" s="266" t="s">
        <v>808</v>
      </c>
      <c r="B66" s="266"/>
      <c r="C66" s="266"/>
      <c r="D66" s="266"/>
      <c r="E66" s="266"/>
      <c r="F66" s="266"/>
      <c r="G66" s="266"/>
      <c r="H66" s="266"/>
      <c r="I66" s="266"/>
      <c r="J66" s="266"/>
    </row>
    <row r="67" spans="1:10" ht="15.75" thickTop="1" x14ac:dyDescent="0.25">
      <c r="A67" s="188"/>
      <c r="B67" s="188"/>
      <c r="C67" s="188"/>
      <c r="D67" s="188"/>
      <c r="E67" s="188"/>
      <c r="F67" s="188"/>
      <c r="G67" s="188"/>
      <c r="H67" s="188"/>
      <c r="I67" s="188"/>
      <c r="J67" s="188"/>
    </row>
    <row r="68" spans="1:10" x14ac:dyDescent="0.25">
      <c r="A68" s="141" t="s">
        <v>695</v>
      </c>
      <c r="B68" s="142" t="s">
        <v>144</v>
      </c>
      <c r="C68" s="141" t="s">
        <v>145</v>
      </c>
      <c r="D68" s="141" t="s">
        <v>146</v>
      </c>
      <c r="E68" s="272" t="s">
        <v>659</v>
      </c>
      <c r="F68" s="272"/>
      <c r="G68" s="143" t="s">
        <v>147</v>
      </c>
      <c r="H68" s="142" t="s">
        <v>101</v>
      </c>
      <c r="I68" s="142" t="s">
        <v>148</v>
      </c>
      <c r="J68" s="142" t="s">
        <v>4</v>
      </c>
    </row>
    <row r="69" spans="1:10" ht="25.5" x14ac:dyDescent="0.25">
      <c r="A69" s="144" t="s">
        <v>660</v>
      </c>
      <c r="B69" s="145" t="s">
        <v>696</v>
      </c>
      <c r="C69" s="144" t="s">
        <v>152</v>
      </c>
      <c r="D69" s="144" t="s">
        <v>697</v>
      </c>
      <c r="E69" s="269" t="s">
        <v>661</v>
      </c>
      <c r="F69" s="269"/>
      <c r="G69" s="146" t="s">
        <v>157</v>
      </c>
      <c r="H69" s="149">
        <v>1</v>
      </c>
      <c r="I69" s="147">
        <v>65</v>
      </c>
      <c r="J69" s="147">
        <v>65</v>
      </c>
    </row>
    <row r="70" spans="1:10" x14ac:dyDescent="0.25">
      <c r="A70" s="189" t="s">
        <v>798</v>
      </c>
      <c r="B70" s="190" t="s">
        <v>809</v>
      </c>
      <c r="C70" s="189" t="s">
        <v>810</v>
      </c>
      <c r="D70" s="189" t="s">
        <v>811</v>
      </c>
      <c r="E70" s="267" t="s">
        <v>812</v>
      </c>
      <c r="F70" s="267"/>
      <c r="G70" s="191" t="s">
        <v>153</v>
      </c>
      <c r="H70" s="192">
        <v>1</v>
      </c>
      <c r="I70" s="193">
        <v>65</v>
      </c>
      <c r="J70" s="193">
        <v>65</v>
      </c>
    </row>
    <row r="71" spans="1:10" ht="25.5" x14ac:dyDescent="0.25">
      <c r="A71" s="155"/>
      <c r="B71" s="155"/>
      <c r="C71" s="155"/>
      <c r="D71" s="155"/>
      <c r="E71" s="155" t="s">
        <v>669</v>
      </c>
      <c r="F71" s="156">
        <v>0</v>
      </c>
      <c r="G71" s="155" t="s">
        <v>670</v>
      </c>
      <c r="H71" s="156">
        <v>0</v>
      </c>
      <c r="I71" s="155" t="s">
        <v>671</v>
      </c>
      <c r="J71" s="156">
        <v>0</v>
      </c>
    </row>
    <row r="72" spans="1:10" x14ac:dyDescent="0.25">
      <c r="A72" s="155"/>
      <c r="B72" s="155"/>
      <c r="C72" s="155"/>
      <c r="D72" s="155"/>
      <c r="E72" s="155" t="s">
        <v>672</v>
      </c>
      <c r="F72" s="156">
        <v>18.89</v>
      </c>
      <c r="G72" s="155"/>
      <c r="H72" s="268" t="s">
        <v>673</v>
      </c>
      <c r="I72" s="268"/>
      <c r="J72" s="156">
        <v>83.89</v>
      </c>
    </row>
    <row r="73" spans="1:10" x14ac:dyDescent="0.25">
      <c r="A73" s="271" t="s">
        <v>789</v>
      </c>
      <c r="B73" s="271"/>
      <c r="C73" s="271"/>
      <c r="D73" s="271"/>
      <c r="E73" s="271"/>
      <c r="F73" s="271"/>
      <c r="G73" s="271"/>
      <c r="H73" s="271"/>
      <c r="I73" s="271"/>
      <c r="J73" s="271"/>
    </row>
    <row r="74" spans="1:10" ht="15.75" thickBot="1" x14ac:dyDescent="0.3">
      <c r="A74" s="266" t="s">
        <v>813</v>
      </c>
      <c r="B74" s="266"/>
      <c r="C74" s="266"/>
      <c r="D74" s="266"/>
      <c r="E74" s="266"/>
      <c r="F74" s="266"/>
      <c r="G74" s="266"/>
      <c r="H74" s="266"/>
      <c r="I74" s="266"/>
      <c r="J74" s="266"/>
    </row>
    <row r="75" spans="1:10" ht="15.75" thickTop="1" x14ac:dyDescent="0.25">
      <c r="A75" s="188"/>
      <c r="B75" s="188"/>
      <c r="C75" s="188"/>
      <c r="D75" s="188"/>
      <c r="E75" s="188"/>
      <c r="F75" s="188"/>
      <c r="G75" s="188"/>
      <c r="H75" s="188"/>
      <c r="I75" s="188"/>
      <c r="J75" s="188"/>
    </row>
    <row r="76" spans="1:10" x14ac:dyDescent="0.25">
      <c r="A76" s="141" t="s">
        <v>698</v>
      </c>
      <c r="B76" s="142" t="s">
        <v>144</v>
      </c>
      <c r="C76" s="141" t="s">
        <v>145</v>
      </c>
      <c r="D76" s="141" t="s">
        <v>146</v>
      </c>
      <c r="E76" s="272" t="s">
        <v>659</v>
      </c>
      <c r="F76" s="272"/>
      <c r="G76" s="143" t="s">
        <v>147</v>
      </c>
      <c r="H76" s="142" t="s">
        <v>101</v>
      </c>
      <c r="I76" s="142" t="s">
        <v>148</v>
      </c>
      <c r="J76" s="142" t="s">
        <v>4</v>
      </c>
    </row>
    <row r="77" spans="1:10" ht="25.5" x14ac:dyDescent="0.25">
      <c r="A77" s="144" t="s">
        <v>660</v>
      </c>
      <c r="B77" s="145" t="s">
        <v>174</v>
      </c>
      <c r="C77" s="144" t="s">
        <v>152</v>
      </c>
      <c r="D77" s="144" t="s">
        <v>175</v>
      </c>
      <c r="E77" s="269" t="s">
        <v>814</v>
      </c>
      <c r="F77" s="269"/>
      <c r="G77" s="146" t="s">
        <v>166</v>
      </c>
      <c r="H77" s="149">
        <v>1</v>
      </c>
      <c r="I77" s="147">
        <v>48.96</v>
      </c>
      <c r="J77" s="147">
        <v>48.96</v>
      </c>
    </row>
    <row r="78" spans="1:10" ht="25.5" x14ac:dyDescent="0.25">
      <c r="A78" s="150" t="s">
        <v>662</v>
      </c>
      <c r="B78" s="151" t="s">
        <v>792</v>
      </c>
      <c r="C78" s="150" t="s">
        <v>161</v>
      </c>
      <c r="D78" s="150" t="s">
        <v>793</v>
      </c>
      <c r="E78" s="270" t="s">
        <v>665</v>
      </c>
      <c r="F78" s="270"/>
      <c r="G78" s="152" t="s">
        <v>666</v>
      </c>
      <c r="H78" s="153">
        <v>3</v>
      </c>
      <c r="I78" s="154">
        <v>16.32</v>
      </c>
      <c r="J78" s="154">
        <v>48.96</v>
      </c>
    </row>
    <row r="79" spans="1:10" ht="25.5" x14ac:dyDescent="0.25">
      <c r="A79" s="155"/>
      <c r="B79" s="155"/>
      <c r="C79" s="155"/>
      <c r="D79" s="155"/>
      <c r="E79" s="155" t="s">
        <v>669</v>
      </c>
      <c r="F79" s="156">
        <v>19.771801100000001</v>
      </c>
      <c r="G79" s="155" t="s">
        <v>670</v>
      </c>
      <c r="H79" s="156">
        <v>16.62</v>
      </c>
      <c r="I79" s="155" t="s">
        <v>671</v>
      </c>
      <c r="J79" s="156">
        <v>36.39</v>
      </c>
    </row>
    <row r="80" spans="1:10" x14ac:dyDescent="0.25">
      <c r="A80" s="155"/>
      <c r="B80" s="155"/>
      <c r="C80" s="155"/>
      <c r="D80" s="155"/>
      <c r="E80" s="155" t="s">
        <v>672</v>
      </c>
      <c r="F80" s="156">
        <v>14.23</v>
      </c>
      <c r="G80" s="155"/>
      <c r="H80" s="268" t="s">
        <v>673</v>
      </c>
      <c r="I80" s="268"/>
      <c r="J80" s="156">
        <v>63.19</v>
      </c>
    </row>
    <row r="81" spans="1:10" x14ac:dyDescent="0.25">
      <c r="A81" s="271" t="s">
        <v>789</v>
      </c>
      <c r="B81" s="271"/>
      <c r="C81" s="271"/>
      <c r="D81" s="271"/>
      <c r="E81" s="271"/>
      <c r="F81" s="271"/>
      <c r="G81" s="271"/>
      <c r="H81" s="271"/>
      <c r="I81" s="271"/>
      <c r="J81" s="271"/>
    </row>
    <row r="82" spans="1:10" ht="15.75" thickBot="1" x14ac:dyDescent="0.3">
      <c r="A82" s="266" t="s">
        <v>815</v>
      </c>
      <c r="B82" s="266"/>
      <c r="C82" s="266"/>
      <c r="D82" s="266"/>
      <c r="E82" s="266"/>
      <c r="F82" s="266"/>
      <c r="G82" s="266"/>
      <c r="H82" s="266"/>
      <c r="I82" s="266"/>
      <c r="J82" s="266"/>
    </row>
    <row r="83" spans="1:10" ht="15.75" thickTop="1" x14ac:dyDescent="0.25">
      <c r="A83" s="188"/>
      <c r="B83" s="188"/>
      <c r="C83" s="188"/>
      <c r="D83" s="188"/>
      <c r="E83" s="188"/>
      <c r="F83" s="188"/>
      <c r="G83" s="188"/>
      <c r="H83" s="188"/>
      <c r="I83" s="188"/>
      <c r="J83" s="188"/>
    </row>
    <row r="84" spans="1:10" x14ac:dyDescent="0.25">
      <c r="A84" s="141" t="s">
        <v>699</v>
      </c>
      <c r="B84" s="142" t="s">
        <v>144</v>
      </c>
      <c r="C84" s="141" t="s">
        <v>145</v>
      </c>
      <c r="D84" s="141" t="s">
        <v>146</v>
      </c>
      <c r="E84" s="272" t="s">
        <v>659</v>
      </c>
      <c r="F84" s="272"/>
      <c r="G84" s="143" t="s">
        <v>147</v>
      </c>
      <c r="H84" s="142" t="s">
        <v>101</v>
      </c>
      <c r="I84" s="142" t="s">
        <v>148</v>
      </c>
      <c r="J84" s="142" t="s">
        <v>4</v>
      </c>
    </row>
    <row r="85" spans="1:10" ht="25.5" x14ac:dyDescent="0.25">
      <c r="A85" s="144" t="s">
        <v>660</v>
      </c>
      <c r="B85" s="145" t="s">
        <v>178</v>
      </c>
      <c r="C85" s="144" t="s">
        <v>152</v>
      </c>
      <c r="D85" s="144" t="s">
        <v>179</v>
      </c>
      <c r="E85" s="269" t="s">
        <v>814</v>
      </c>
      <c r="F85" s="269"/>
      <c r="G85" s="146" t="s">
        <v>166</v>
      </c>
      <c r="H85" s="149">
        <v>1</v>
      </c>
      <c r="I85" s="147">
        <v>380.36</v>
      </c>
      <c r="J85" s="147">
        <v>380.36</v>
      </c>
    </row>
    <row r="86" spans="1:10" ht="38.25" x14ac:dyDescent="0.25">
      <c r="A86" s="150" t="s">
        <v>662</v>
      </c>
      <c r="B86" s="151" t="s">
        <v>816</v>
      </c>
      <c r="C86" s="150" t="s">
        <v>161</v>
      </c>
      <c r="D86" s="150" t="s">
        <v>817</v>
      </c>
      <c r="E86" s="270" t="s">
        <v>818</v>
      </c>
      <c r="F86" s="270"/>
      <c r="G86" s="152" t="s">
        <v>819</v>
      </c>
      <c r="H86" s="153">
        <v>0.43930000000000002</v>
      </c>
      <c r="I86" s="154">
        <v>159.47999999999999</v>
      </c>
      <c r="J86" s="154">
        <v>70.05</v>
      </c>
    </row>
    <row r="87" spans="1:10" ht="25.5" x14ac:dyDescent="0.25">
      <c r="A87" s="150" t="s">
        <v>662</v>
      </c>
      <c r="B87" s="151" t="s">
        <v>820</v>
      </c>
      <c r="C87" s="150" t="s">
        <v>161</v>
      </c>
      <c r="D87" s="150" t="s">
        <v>821</v>
      </c>
      <c r="E87" s="270" t="s">
        <v>818</v>
      </c>
      <c r="F87" s="270"/>
      <c r="G87" s="152" t="s">
        <v>819</v>
      </c>
      <c r="H87" s="153">
        <v>1.7569999999999999</v>
      </c>
      <c r="I87" s="154">
        <v>18.649999999999999</v>
      </c>
      <c r="J87" s="154">
        <v>32.76</v>
      </c>
    </row>
    <row r="88" spans="1:10" ht="25.5" x14ac:dyDescent="0.25">
      <c r="A88" s="150" t="s">
        <v>662</v>
      </c>
      <c r="B88" s="151" t="s">
        <v>792</v>
      </c>
      <c r="C88" s="150" t="s">
        <v>161</v>
      </c>
      <c r="D88" s="150" t="s">
        <v>793</v>
      </c>
      <c r="E88" s="270" t="s">
        <v>665</v>
      </c>
      <c r="F88" s="270"/>
      <c r="G88" s="152" t="s">
        <v>666</v>
      </c>
      <c r="H88" s="153">
        <v>0.43930000000000002</v>
      </c>
      <c r="I88" s="154">
        <v>16.32</v>
      </c>
      <c r="J88" s="154">
        <v>7.16</v>
      </c>
    </row>
    <row r="89" spans="1:10" x14ac:dyDescent="0.25">
      <c r="A89" s="189" t="s">
        <v>798</v>
      </c>
      <c r="B89" s="190" t="s">
        <v>822</v>
      </c>
      <c r="C89" s="189" t="s">
        <v>810</v>
      </c>
      <c r="D89" s="189" t="s">
        <v>823</v>
      </c>
      <c r="E89" s="267" t="s">
        <v>805</v>
      </c>
      <c r="F89" s="267"/>
      <c r="G89" s="191" t="s">
        <v>153</v>
      </c>
      <c r="H89" s="192">
        <v>3.2050000000000002E-2</v>
      </c>
      <c r="I89" s="193">
        <v>615</v>
      </c>
      <c r="J89" s="193">
        <v>19.71</v>
      </c>
    </row>
    <row r="90" spans="1:10" x14ac:dyDescent="0.25">
      <c r="A90" s="189" t="s">
        <v>798</v>
      </c>
      <c r="B90" s="190" t="s">
        <v>824</v>
      </c>
      <c r="C90" s="189" t="s">
        <v>810</v>
      </c>
      <c r="D90" s="189" t="s">
        <v>825</v>
      </c>
      <c r="E90" s="267" t="s">
        <v>805</v>
      </c>
      <c r="F90" s="267"/>
      <c r="G90" s="191" t="s">
        <v>826</v>
      </c>
      <c r="H90" s="192">
        <v>13.125</v>
      </c>
      <c r="I90" s="193">
        <v>19.100000000000001</v>
      </c>
      <c r="J90" s="193">
        <v>250.68</v>
      </c>
    </row>
    <row r="91" spans="1:10" ht="25.5" x14ac:dyDescent="0.25">
      <c r="A91" s="155"/>
      <c r="B91" s="155"/>
      <c r="C91" s="155"/>
      <c r="D91" s="155"/>
      <c r="E91" s="155" t="s">
        <v>669</v>
      </c>
      <c r="F91" s="156">
        <v>14.278728606356967</v>
      </c>
      <c r="G91" s="155" t="s">
        <v>670</v>
      </c>
      <c r="H91" s="156">
        <v>12</v>
      </c>
      <c r="I91" s="155" t="s">
        <v>671</v>
      </c>
      <c r="J91" s="156">
        <v>26.28</v>
      </c>
    </row>
    <row r="92" spans="1:10" x14ac:dyDescent="0.25">
      <c r="A92" s="155"/>
      <c r="B92" s="155"/>
      <c r="C92" s="155"/>
      <c r="D92" s="155"/>
      <c r="E92" s="155" t="s">
        <v>672</v>
      </c>
      <c r="F92" s="156">
        <v>110.57</v>
      </c>
      <c r="G92" s="155"/>
      <c r="H92" s="268" t="s">
        <v>673</v>
      </c>
      <c r="I92" s="268"/>
      <c r="J92" s="156">
        <v>490.93</v>
      </c>
    </row>
    <row r="93" spans="1:10" x14ac:dyDescent="0.25">
      <c r="A93" s="271" t="s">
        <v>789</v>
      </c>
      <c r="B93" s="271"/>
      <c r="C93" s="271"/>
      <c r="D93" s="271"/>
      <c r="E93" s="271"/>
      <c r="F93" s="271"/>
      <c r="G93" s="271"/>
      <c r="H93" s="271"/>
      <c r="I93" s="271"/>
      <c r="J93" s="271"/>
    </row>
    <row r="94" spans="1:10" ht="15.75" thickBot="1" x14ac:dyDescent="0.3">
      <c r="A94" s="266" t="s">
        <v>827</v>
      </c>
      <c r="B94" s="266"/>
      <c r="C94" s="266"/>
      <c r="D94" s="266"/>
      <c r="E94" s="266"/>
      <c r="F94" s="266"/>
      <c r="G94" s="266"/>
      <c r="H94" s="266"/>
      <c r="I94" s="266"/>
      <c r="J94" s="266"/>
    </row>
    <row r="95" spans="1:10" ht="15.75" thickTop="1" x14ac:dyDescent="0.25">
      <c r="A95" s="188"/>
      <c r="B95" s="188"/>
      <c r="C95" s="188"/>
      <c r="D95" s="188"/>
      <c r="E95" s="188"/>
      <c r="F95" s="188"/>
      <c r="G95" s="188"/>
      <c r="H95" s="188"/>
      <c r="I95" s="188"/>
      <c r="J95" s="188"/>
    </row>
    <row r="96" spans="1:10" x14ac:dyDescent="0.25">
      <c r="A96" s="141" t="s">
        <v>700</v>
      </c>
      <c r="B96" s="142" t="s">
        <v>144</v>
      </c>
      <c r="C96" s="141" t="s">
        <v>145</v>
      </c>
      <c r="D96" s="141" t="s">
        <v>146</v>
      </c>
      <c r="E96" s="272" t="s">
        <v>659</v>
      </c>
      <c r="F96" s="272"/>
      <c r="G96" s="143" t="s">
        <v>147</v>
      </c>
      <c r="H96" s="142" t="s">
        <v>101</v>
      </c>
      <c r="I96" s="142" t="s">
        <v>148</v>
      </c>
      <c r="J96" s="142" t="s">
        <v>4</v>
      </c>
    </row>
    <row r="97" spans="1:10" ht="25.5" x14ac:dyDescent="0.25">
      <c r="A97" s="144" t="s">
        <v>660</v>
      </c>
      <c r="B97" s="145" t="s">
        <v>181</v>
      </c>
      <c r="C97" s="144" t="s">
        <v>152</v>
      </c>
      <c r="D97" s="144" t="s">
        <v>182</v>
      </c>
      <c r="E97" s="269">
        <v>51</v>
      </c>
      <c r="F97" s="269"/>
      <c r="G97" s="146" t="s">
        <v>166</v>
      </c>
      <c r="H97" s="149">
        <v>1</v>
      </c>
      <c r="I97" s="147">
        <v>464.17</v>
      </c>
      <c r="J97" s="147">
        <v>464.17</v>
      </c>
    </row>
    <row r="98" spans="1:10" ht="25.5" x14ac:dyDescent="0.25">
      <c r="A98" s="150" t="s">
        <v>662</v>
      </c>
      <c r="B98" s="151" t="s">
        <v>806</v>
      </c>
      <c r="C98" s="150" t="s">
        <v>161</v>
      </c>
      <c r="D98" s="150" t="s">
        <v>807</v>
      </c>
      <c r="E98" s="270" t="s">
        <v>665</v>
      </c>
      <c r="F98" s="270"/>
      <c r="G98" s="152" t="s">
        <v>666</v>
      </c>
      <c r="H98" s="153">
        <v>6</v>
      </c>
      <c r="I98" s="154">
        <v>20.39</v>
      </c>
      <c r="J98" s="154">
        <v>122.34</v>
      </c>
    </row>
    <row r="99" spans="1:10" ht="25.5" x14ac:dyDescent="0.25">
      <c r="A99" s="150" t="s">
        <v>662</v>
      </c>
      <c r="B99" s="151" t="s">
        <v>792</v>
      </c>
      <c r="C99" s="150" t="s">
        <v>161</v>
      </c>
      <c r="D99" s="150" t="s">
        <v>793</v>
      </c>
      <c r="E99" s="270" t="s">
        <v>665</v>
      </c>
      <c r="F99" s="270"/>
      <c r="G99" s="152" t="s">
        <v>666</v>
      </c>
      <c r="H99" s="153">
        <v>6</v>
      </c>
      <c r="I99" s="154">
        <v>16.32</v>
      </c>
      <c r="J99" s="154">
        <v>97.92</v>
      </c>
    </row>
    <row r="100" spans="1:10" ht="38.25" x14ac:dyDescent="0.25">
      <c r="A100" s="150" t="s">
        <v>662</v>
      </c>
      <c r="B100" s="151" t="s">
        <v>828</v>
      </c>
      <c r="C100" s="150" t="s">
        <v>161</v>
      </c>
      <c r="D100" s="150" t="s">
        <v>829</v>
      </c>
      <c r="E100" s="270" t="s">
        <v>665</v>
      </c>
      <c r="F100" s="270"/>
      <c r="G100" s="152" t="s">
        <v>166</v>
      </c>
      <c r="H100" s="153">
        <v>0.3</v>
      </c>
      <c r="I100" s="154">
        <v>392.3</v>
      </c>
      <c r="J100" s="154">
        <v>117.69</v>
      </c>
    </row>
    <row r="101" spans="1:10" ht="25.5" x14ac:dyDescent="0.25">
      <c r="A101" s="189" t="s">
        <v>798</v>
      </c>
      <c r="B101" s="190" t="s">
        <v>830</v>
      </c>
      <c r="C101" s="189" t="s">
        <v>161</v>
      </c>
      <c r="D101" s="189" t="s">
        <v>831</v>
      </c>
      <c r="E101" s="267" t="s">
        <v>805</v>
      </c>
      <c r="F101" s="267"/>
      <c r="G101" s="191" t="s">
        <v>166</v>
      </c>
      <c r="H101" s="192">
        <v>1.2</v>
      </c>
      <c r="I101" s="193">
        <v>105.19</v>
      </c>
      <c r="J101" s="193">
        <v>126.22</v>
      </c>
    </row>
    <row r="102" spans="1:10" ht="25.5" x14ac:dyDescent="0.25">
      <c r="A102" s="155"/>
      <c r="B102" s="155"/>
      <c r="C102" s="155"/>
      <c r="D102" s="155"/>
      <c r="E102" s="155" t="s">
        <v>669</v>
      </c>
      <c r="F102" s="156">
        <v>99.478402599999995</v>
      </c>
      <c r="G102" s="155" t="s">
        <v>670</v>
      </c>
      <c r="H102" s="156">
        <v>83.61</v>
      </c>
      <c r="I102" s="155" t="s">
        <v>671</v>
      </c>
      <c r="J102" s="156">
        <v>183.09</v>
      </c>
    </row>
    <row r="103" spans="1:10" x14ac:dyDescent="0.25">
      <c r="A103" s="155"/>
      <c r="B103" s="155"/>
      <c r="C103" s="155"/>
      <c r="D103" s="155"/>
      <c r="E103" s="155" t="s">
        <v>672</v>
      </c>
      <c r="F103" s="156">
        <v>134.93</v>
      </c>
      <c r="G103" s="155"/>
      <c r="H103" s="268" t="s">
        <v>673</v>
      </c>
      <c r="I103" s="268"/>
      <c r="J103" s="156">
        <v>599.1</v>
      </c>
    </row>
    <row r="104" spans="1:10" x14ac:dyDescent="0.25">
      <c r="A104" s="271" t="s">
        <v>789</v>
      </c>
      <c r="B104" s="271"/>
      <c r="C104" s="271"/>
      <c r="D104" s="271"/>
      <c r="E104" s="271"/>
      <c r="F104" s="271"/>
      <c r="G104" s="271"/>
      <c r="H104" s="271"/>
      <c r="I104" s="271"/>
      <c r="J104" s="271"/>
    </row>
    <row r="105" spans="1:10" ht="15.75" thickBot="1" x14ac:dyDescent="0.3">
      <c r="A105" s="266" t="s">
        <v>832</v>
      </c>
      <c r="B105" s="266"/>
      <c r="C105" s="266"/>
      <c r="D105" s="266"/>
      <c r="E105" s="266"/>
      <c r="F105" s="266"/>
      <c r="G105" s="266"/>
      <c r="H105" s="266"/>
      <c r="I105" s="266"/>
      <c r="J105" s="266"/>
    </row>
    <row r="106" spans="1:10" ht="15.75" thickTop="1" x14ac:dyDescent="0.25">
      <c r="A106" s="188"/>
      <c r="B106" s="188"/>
      <c r="C106" s="188"/>
      <c r="D106" s="188"/>
      <c r="E106" s="188"/>
      <c r="F106" s="188"/>
      <c r="G106" s="188"/>
      <c r="H106" s="188"/>
      <c r="I106" s="188"/>
      <c r="J106" s="188"/>
    </row>
    <row r="107" spans="1:10" x14ac:dyDescent="0.25">
      <c r="A107" s="141" t="s">
        <v>701</v>
      </c>
      <c r="B107" s="142" t="s">
        <v>144</v>
      </c>
      <c r="C107" s="141" t="s">
        <v>145</v>
      </c>
      <c r="D107" s="141" t="s">
        <v>146</v>
      </c>
      <c r="E107" s="272" t="s">
        <v>659</v>
      </c>
      <c r="F107" s="272"/>
      <c r="G107" s="143" t="s">
        <v>147</v>
      </c>
      <c r="H107" s="142" t="s">
        <v>101</v>
      </c>
      <c r="I107" s="142" t="s">
        <v>148</v>
      </c>
      <c r="J107" s="142" t="s">
        <v>4</v>
      </c>
    </row>
    <row r="108" spans="1:10" ht="63.75" x14ac:dyDescent="0.25">
      <c r="A108" s="144" t="s">
        <v>660</v>
      </c>
      <c r="B108" s="145" t="s">
        <v>183</v>
      </c>
      <c r="C108" s="144" t="s">
        <v>152</v>
      </c>
      <c r="D108" s="144" t="s">
        <v>184</v>
      </c>
      <c r="E108" s="269" t="s">
        <v>833</v>
      </c>
      <c r="F108" s="269"/>
      <c r="G108" s="146" t="s">
        <v>166</v>
      </c>
      <c r="H108" s="149">
        <v>1</v>
      </c>
      <c r="I108" s="147">
        <v>1545.15</v>
      </c>
      <c r="J108" s="147">
        <v>1545.15</v>
      </c>
    </row>
    <row r="109" spans="1:10" ht="25.5" x14ac:dyDescent="0.25">
      <c r="A109" s="150" t="s">
        <v>662</v>
      </c>
      <c r="B109" s="151" t="s">
        <v>834</v>
      </c>
      <c r="C109" s="150" t="s">
        <v>161</v>
      </c>
      <c r="D109" s="150" t="s">
        <v>835</v>
      </c>
      <c r="E109" s="270" t="s">
        <v>833</v>
      </c>
      <c r="F109" s="270"/>
      <c r="G109" s="152" t="s">
        <v>99</v>
      </c>
      <c r="H109" s="153">
        <v>48</v>
      </c>
      <c r="I109" s="154">
        <v>13.09</v>
      </c>
      <c r="J109" s="154">
        <v>628.32000000000005</v>
      </c>
    </row>
    <row r="110" spans="1:10" ht="38.25" x14ac:dyDescent="0.25">
      <c r="A110" s="150" t="s">
        <v>662</v>
      </c>
      <c r="B110" s="151" t="s">
        <v>186</v>
      </c>
      <c r="C110" s="150" t="s">
        <v>161</v>
      </c>
      <c r="D110" s="150" t="s">
        <v>187</v>
      </c>
      <c r="E110" s="270" t="s">
        <v>833</v>
      </c>
      <c r="F110" s="270"/>
      <c r="G110" s="152" t="s">
        <v>166</v>
      </c>
      <c r="H110" s="153">
        <v>1</v>
      </c>
      <c r="I110" s="154">
        <v>462.11</v>
      </c>
      <c r="J110" s="154">
        <v>462.11</v>
      </c>
    </row>
    <row r="111" spans="1:10" ht="25.5" x14ac:dyDescent="0.25">
      <c r="A111" s="150" t="s">
        <v>662</v>
      </c>
      <c r="B111" s="151" t="s">
        <v>188</v>
      </c>
      <c r="C111" s="150" t="s">
        <v>152</v>
      </c>
      <c r="D111" s="150" t="s">
        <v>189</v>
      </c>
      <c r="E111" s="270">
        <v>60</v>
      </c>
      <c r="F111" s="270"/>
      <c r="G111" s="152" t="s">
        <v>166</v>
      </c>
      <c r="H111" s="153">
        <v>1</v>
      </c>
      <c r="I111" s="154">
        <v>35.67</v>
      </c>
      <c r="J111" s="154">
        <v>35.67</v>
      </c>
    </row>
    <row r="112" spans="1:10" ht="38.25" x14ac:dyDescent="0.25">
      <c r="A112" s="150" t="s">
        <v>662</v>
      </c>
      <c r="B112" s="151" t="s">
        <v>190</v>
      </c>
      <c r="C112" s="150" t="s">
        <v>161</v>
      </c>
      <c r="D112" s="150" t="s">
        <v>191</v>
      </c>
      <c r="E112" s="270" t="s">
        <v>833</v>
      </c>
      <c r="F112" s="270"/>
      <c r="G112" s="152" t="s">
        <v>159</v>
      </c>
      <c r="H112" s="153">
        <v>5.49</v>
      </c>
      <c r="I112" s="154">
        <v>76.33</v>
      </c>
      <c r="J112" s="154">
        <v>419.05</v>
      </c>
    </row>
    <row r="113" spans="1:10" ht="25.5" x14ac:dyDescent="0.25">
      <c r="A113" s="155"/>
      <c r="B113" s="155"/>
      <c r="C113" s="155"/>
      <c r="D113" s="155"/>
      <c r="E113" s="155" t="s">
        <v>669</v>
      </c>
      <c r="F113" s="156">
        <v>174.47976093452866</v>
      </c>
      <c r="G113" s="155" t="s">
        <v>670</v>
      </c>
      <c r="H113" s="156">
        <v>146.65</v>
      </c>
      <c r="I113" s="155" t="s">
        <v>671</v>
      </c>
      <c r="J113" s="156">
        <v>321.13</v>
      </c>
    </row>
    <row r="114" spans="1:10" x14ac:dyDescent="0.25">
      <c r="A114" s="155"/>
      <c r="B114" s="155"/>
      <c r="C114" s="155"/>
      <c r="D114" s="155"/>
      <c r="E114" s="155" t="s">
        <v>672</v>
      </c>
      <c r="F114" s="156">
        <v>449.17</v>
      </c>
      <c r="G114" s="155"/>
      <c r="H114" s="268" t="s">
        <v>673</v>
      </c>
      <c r="I114" s="268"/>
      <c r="J114" s="156">
        <v>1994.32</v>
      </c>
    </row>
    <row r="115" spans="1:10" x14ac:dyDescent="0.25">
      <c r="A115" s="271" t="s">
        <v>789</v>
      </c>
      <c r="B115" s="271"/>
      <c r="C115" s="271"/>
      <c r="D115" s="271"/>
      <c r="E115" s="271"/>
      <c r="F115" s="271"/>
      <c r="G115" s="271"/>
      <c r="H115" s="271"/>
      <c r="I115" s="271"/>
      <c r="J115" s="271"/>
    </row>
    <row r="116" spans="1:10" ht="15.75" thickBot="1" x14ac:dyDescent="0.3">
      <c r="A116" s="266" t="s">
        <v>836</v>
      </c>
      <c r="B116" s="266"/>
      <c r="C116" s="266"/>
      <c r="D116" s="266"/>
      <c r="E116" s="266"/>
      <c r="F116" s="266"/>
      <c r="G116" s="266"/>
      <c r="H116" s="266"/>
      <c r="I116" s="266"/>
      <c r="J116" s="266"/>
    </row>
    <row r="117" spans="1:10" ht="15.75" thickTop="1" x14ac:dyDescent="0.25">
      <c r="A117" s="188"/>
      <c r="B117" s="188"/>
      <c r="C117" s="188"/>
      <c r="D117" s="188"/>
      <c r="E117" s="188"/>
      <c r="F117" s="188"/>
      <c r="G117" s="188"/>
      <c r="H117" s="188"/>
      <c r="I117" s="188"/>
      <c r="J117" s="188"/>
    </row>
    <row r="118" spans="1:10" x14ac:dyDescent="0.25">
      <c r="A118" s="141" t="s">
        <v>702</v>
      </c>
      <c r="B118" s="142" t="s">
        <v>144</v>
      </c>
      <c r="C118" s="141" t="s">
        <v>145</v>
      </c>
      <c r="D118" s="141" t="s">
        <v>146</v>
      </c>
      <c r="E118" s="272" t="s">
        <v>659</v>
      </c>
      <c r="F118" s="272"/>
      <c r="G118" s="143" t="s">
        <v>147</v>
      </c>
      <c r="H118" s="142" t="s">
        <v>101</v>
      </c>
      <c r="I118" s="142" t="s">
        <v>148</v>
      </c>
      <c r="J118" s="142" t="s">
        <v>4</v>
      </c>
    </row>
    <row r="119" spans="1:10" ht="25.5" x14ac:dyDescent="0.25">
      <c r="A119" s="144" t="s">
        <v>660</v>
      </c>
      <c r="B119" s="145" t="s">
        <v>188</v>
      </c>
      <c r="C119" s="144" t="s">
        <v>152</v>
      </c>
      <c r="D119" s="144" t="s">
        <v>189</v>
      </c>
      <c r="E119" s="269">
        <v>60</v>
      </c>
      <c r="F119" s="269"/>
      <c r="G119" s="146" t="s">
        <v>166</v>
      </c>
      <c r="H119" s="149">
        <v>1</v>
      </c>
      <c r="I119" s="147">
        <v>35.67</v>
      </c>
      <c r="J119" s="147">
        <v>35.67</v>
      </c>
    </row>
    <row r="120" spans="1:10" ht="25.5" x14ac:dyDescent="0.25">
      <c r="A120" s="150" t="s">
        <v>662</v>
      </c>
      <c r="B120" s="151" t="s">
        <v>792</v>
      </c>
      <c r="C120" s="150" t="s">
        <v>161</v>
      </c>
      <c r="D120" s="150" t="s">
        <v>793</v>
      </c>
      <c r="E120" s="270" t="s">
        <v>665</v>
      </c>
      <c r="F120" s="270"/>
      <c r="G120" s="152" t="s">
        <v>666</v>
      </c>
      <c r="H120" s="153">
        <v>1.22</v>
      </c>
      <c r="I120" s="154">
        <v>16.32</v>
      </c>
      <c r="J120" s="154">
        <v>19.91</v>
      </c>
    </row>
    <row r="121" spans="1:10" ht="25.5" x14ac:dyDescent="0.25">
      <c r="A121" s="150" t="s">
        <v>662</v>
      </c>
      <c r="B121" s="151" t="s">
        <v>806</v>
      </c>
      <c r="C121" s="150" t="s">
        <v>161</v>
      </c>
      <c r="D121" s="150" t="s">
        <v>807</v>
      </c>
      <c r="E121" s="270" t="s">
        <v>665</v>
      </c>
      <c r="F121" s="270"/>
      <c r="G121" s="152" t="s">
        <v>666</v>
      </c>
      <c r="H121" s="153">
        <v>0.36</v>
      </c>
      <c r="I121" s="154">
        <v>20.39</v>
      </c>
      <c r="J121" s="154">
        <v>7.34</v>
      </c>
    </row>
    <row r="122" spans="1:10" ht="25.5" x14ac:dyDescent="0.25">
      <c r="A122" s="150" t="s">
        <v>662</v>
      </c>
      <c r="B122" s="151" t="s">
        <v>837</v>
      </c>
      <c r="C122" s="150" t="s">
        <v>161</v>
      </c>
      <c r="D122" s="150" t="s">
        <v>838</v>
      </c>
      <c r="E122" s="270" t="s">
        <v>665</v>
      </c>
      <c r="F122" s="270"/>
      <c r="G122" s="152" t="s">
        <v>666</v>
      </c>
      <c r="H122" s="153">
        <v>0.36</v>
      </c>
      <c r="I122" s="154">
        <v>19.37</v>
      </c>
      <c r="J122" s="154">
        <v>6.97</v>
      </c>
    </row>
    <row r="123" spans="1:10" ht="25.5" x14ac:dyDescent="0.25">
      <c r="A123" s="150" t="s">
        <v>662</v>
      </c>
      <c r="B123" s="151" t="s">
        <v>839</v>
      </c>
      <c r="C123" s="150" t="s">
        <v>161</v>
      </c>
      <c r="D123" s="150" t="s">
        <v>840</v>
      </c>
      <c r="E123" s="270" t="s">
        <v>818</v>
      </c>
      <c r="F123" s="270"/>
      <c r="G123" s="152" t="s">
        <v>819</v>
      </c>
      <c r="H123" s="153">
        <v>1.22</v>
      </c>
      <c r="I123" s="154">
        <v>1.19</v>
      </c>
      <c r="J123" s="154">
        <v>1.45</v>
      </c>
    </row>
    <row r="124" spans="1:10" ht="25.5" x14ac:dyDescent="0.25">
      <c r="A124" s="155"/>
      <c r="B124" s="155"/>
      <c r="C124" s="155"/>
      <c r="D124" s="155"/>
      <c r="E124" s="155" t="s">
        <v>669</v>
      </c>
      <c r="F124" s="156">
        <v>14.137462646020102</v>
      </c>
      <c r="G124" s="155" t="s">
        <v>670</v>
      </c>
      <c r="H124" s="156">
        <v>11.88</v>
      </c>
      <c r="I124" s="155" t="s">
        <v>671</v>
      </c>
      <c r="J124" s="156">
        <v>26.02</v>
      </c>
    </row>
    <row r="125" spans="1:10" x14ac:dyDescent="0.25">
      <c r="A125" s="155"/>
      <c r="B125" s="155"/>
      <c r="C125" s="155"/>
      <c r="D125" s="155"/>
      <c r="E125" s="155" t="s">
        <v>672</v>
      </c>
      <c r="F125" s="156">
        <v>10.36</v>
      </c>
      <c r="G125" s="155"/>
      <c r="H125" s="268" t="s">
        <v>673</v>
      </c>
      <c r="I125" s="268"/>
      <c r="J125" s="156">
        <v>46.03</v>
      </c>
    </row>
    <row r="126" spans="1:10" x14ac:dyDescent="0.25">
      <c r="A126" s="271" t="s">
        <v>789</v>
      </c>
      <c r="B126" s="271"/>
      <c r="C126" s="271"/>
      <c r="D126" s="271"/>
      <c r="E126" s="271"/>
      <c r="F126" s="271"/>
      <c r="G126" s="271"/>
      <c r="H126" s="271"/>
      <c r="I126" s="271"/>
      <c r="J126" s="271"/>
    </row>
    <row r="127" spans="1:10" ht="15.75" thickBot="1" x14ac:dyDescent="0.3">
      <c r="A127" s="266" t="s">
        <v>841</v>
      </c>
      <c r="B127" s="266"/>
      <c r="C127" s="266"/>
      <c r="D127" s="266"/>
      <c r="E127" s="266"/>
      <c r="F127" s="266"/>
      <c r="G127" s="266"/>
      <c r="H127" s="266"/>
      <c r="I127" s="266"/>
      <c r="J127" s="266"/>
    </row>
    <row r="128" spans="1:10" ht="15.75" thickTop="1" x14ac:dyDescent="0.25">
      <c r="A128" s="188"/>
      <c r="B128" s="188"/>
      <c r="C128" s="188"/>
      <c r="D128" s="188"/>
      <c r="E128" s="188"/>
      <c r="F128" s="188"/>
      <c r="G128" s="188"/>
      <c r="H128" s="188"/>
      <c r="I128" s="188"/>
      <c r="J128" s="188"/>
    </row>
    <row r="129" spans="1:10" x14ac:dyDescent="0.25">
      <c r="A129" s="141" t="s">
        <v>703</v>
      </c>
      <c r="B129" s="142" t="s">
        <v>144</v>
      </c>
      <c r="C129" s="141" t="s">
        <v>145</v>
      </c>
      <c r="D129" s="141" t="s">
        <v>146</v>
      </c>
      <c r="E129" s="272" t="s">
        <v>659</v>
      </c>
      <c r="F129" s="272"/>
      <c r="G129" s="143" t="s">
        <v>147</v>
      </c>
      <c r="H129" s="142" t="s">
        <v>101</v>
      </c>
      <c r="I129" s="142" t="s">
        <v>148</v>
      </c>
      <c r="J129" s="142" t="s">
        <v>4</v>
      </c>
    </row>
    <row r="130" spans="1:10" ht="51" x14ac:dyDescent="0.25">
      <c r="A130" s="144" t="s">
        <v>660</v>
      </c>
      <c r="B130" s="145" t="s">
        <v>193</v>
      </c>
      <c r="C130" s="144" t="s">
        <v>152</v>
      </c>
      <c r="D130" s="144" t="s">
        <v>194</v>
      </c>
      <c r="E130" s="269" t="s">
        <v>661</v>
      </c>
      <c r="F130" s="269"/>
      <c r="G130" s="146" t="s">
        <v>166</v>
      </c>
      <c r="H130" s="149">
        <v>1</v>
      </c>
      <c r="I130" s="147">
        <v>2423.9699999999998</v>
      </c>
      <c r="J130" s="147">
        <v>2423.9699999999998</v>
      </c>
    </row>
    <row r="131" spans="1:10" ht="25.5" x14ac:dyDescent="0.25">
      <c r="A131" s="150" t="s">
        <v>662</v>
      </c>
      <c r="B131" s="151" t="s">
        <v>842</v>
      </c>
      <c r="C131" s="150" t="s">
        <v>161</v>
      </c>
      <c r="D131" s="150" t="s">
        <v>843</v>
      </c>
      <c r="E131" s="270" t="s">
        <v>833</v>
      </c>
      <c r="F131" s="270"/>
      <c r="G131" s="152" t="s">
        <v>99</v>
      </c>
      <c r="H131" s="153">
        <v>35.535699999999999</v>
      </c>
      <c r="I131" s="154">
        <v>14.59</v>
      </c>
      <c r="J131" s="154">
        <v>518.46</v>
      </c>
    </row>
    <row r="132" spans="1:10" ht="38.25" x14ac:dyDescent="0.25">
      <c r="A132" s="150" t="s">
        <v>662</v>
      </c>
      <c r="B132" s="151" t="s">
        <v>186</v>
      </c>
      <c r="C132" s="150" t="s">
        <v>161</v>
      </c>
      <c r="D132" s="150" t="s">
        <v>187</v>
      </c>
      <c r="E132" s="270" t="s">
        <v>833</v>
      </c>
      <c r="F132" s="270"/>
      <c r="G132" s="152" t="s">
        <v>166</v>
      </c>
      <c r="H132" s="153">
        <v>1</v>
      </c>
      <c r="I132" s="154">
        <v>462.11</v>
      </c>
      <c r="J132" s="154">
        <v>462.11</v>
      </c>
    </row>
    <row r="133" spans="1:10" ht="25.5" x14ac:dyDescent="0.25">
      <c r="A133" s="150" t="s">
        <v>662</v>
      </c>
      <c r="B133" s="151" t="s">
        <v>188</v>
      </c>
      <c r="C133" s="150" t="s">
        <v>152</v>
      </c>
      <c r="D133" s="150" t="s">
        <v>189</v>
      </c>
      <c r="E133" s="270">
        <v>60</v>
      </c>
      <c r="F133" s="270"/>
      <c r="G133" s="152" t="s">
        <v>166</v>
      </c>
      <c r="H133" s="153">
        <v>1</v>
      </c>
      <c r="I133" s="154">
        <v>35.67</v>
      </c>
      <c r="J133" s="154">
        <v>35.67</v>
      </c>
    </row>
    <row r="134" spans="1:10" ht="38.25" x14ac:dyDescent="0.25">
      <c r="A134" s="150" t="s">
        <v>662</v>
      </c>
      <c r="B134" s="151" t="s">
        <v>844</v>
      </c>
      <c r="C134" s="150" t="s">
        <v>161</v>
      </c>
      <c r="D134" s="150" t="s">
        <v>845</v>
      </c>
      <c r="E134" s="270" t="s">
        <v>833</v>
      </c>
      <c r="F134" s="270"/>
      <c r="G134" s="152" t="s">
        <v>159</v>
      </c>
      <c r="H134" s="153">
        <v>16.61</v>
      </c>
      <c r="I134" s="154">
        <v>65.91</v>
      </c>
      <c r="J134" s="154">
        <v>1094.76</v>
      </c>
    </row>
    <row r="135" spans="1:10" ht="25.5" x14ac:dyDescent="0.25">
      <c r="A135" s="150" t="s">
        <v>662</v>
      </c>
      <c r="B135" s="151" t="s">
        <v>846</v>
      </c>
      <c r="C135" s="150" t="s">
        <v>161</v>
      </c>
      <c r="D135" s="150" t="s">
        <v>847</v>
      </c>
      <c r="E135" s="270" t="s">
        <v>833</v>
      </c>
      <c r="F135" s="270"/>
      <c r="G135" s="152" t="s">
        <v>99</v>
      </c>
      <c r="H135" s="153">
        <v>19.107099999999999</v>
      </c>
      <c r="I135" s="154">
        <v>16.38</v>
      </c>
      <c r="J135" s="154">
        <v>312.97000000000003</v>
      </c>
    </row>
    <row r="136" spans="1:10" ht="25.5" x14ac:dyDescent="0.25">
      <c r="A136" s="155"/>
      <c r="B136" s="155"/>
      <c r="C136" s="155"/>
      <c r="D136" s="155"/>
      <c r="E136" s="155" t="s">
        <v>669</v>
      </c>
      <c r="F136" s="156">
        <v>354.27329530019017</v>
      </c>
      <c r="G136" s="155" t="s">
        <v>670</v>
      </c>
      <c r="H136" s="156">
        <v>297.77</v>
      </c>
      <c r="I136" s="155" t="s">
        <v>671</v>
      </c>
      <c r="J136" s="156">
        <v>652.04</v>
      </c>
    </row>
    <row r="137" spans="1:10" x14ac:dyDescent="0.25">
      <c r="A137" s="155"/>
      <c r="B137" s="155"/>
      <c r="C137" s="155"/>
      <c r="D137" s="155"/>
      <c r="E137" s="155" t="s">
        <v>672</v>
      </c>
      <c r="F137" s="156">
        <v>704.64</v>
      </c>
      <c r="G137" s="155"/>
      <c r="H137" s="268" t="s">
        <v>673</v>
      </c>
      <c r="I137" s="268"/>
      <c r="J137" s="156">
        <v>3128.61</v>
      </c>
    </row>
    <row r="138" spans="1:10" x14ac:dyDescent="0.25">
      <c r="A138" s="271" t="s">
        <v>789</v>
      </c>
      <c r="B138" s="271"/>
      <c r="C138" s="271"/>
      <c r="D138" s="271"/>
      <c r="E138" s="271"/>
      <c r="F138" s="271"/>
      <c r="G138" s="271"/>
      <c r="H138" s="271"/>
      <c r="I138" s="271"/>
      <c r="J138" s="271"/>
    </row>
    <row r="139" spans="1:10" ht="15.75" thickBot="1" x14ac:dyDescent="0.3">
      <c r="A139" s="266" t="s">
        <v>836</v>
      </c>
      <c r="B139" s="266"/>
      <c r="C139" s="266"/>
      <c r="D139" s="266"/>
      <c r="E139" s="266"/>
      <c r="F139" s="266"/>
      <c r="G139" s="266"/>
      <c r="H139" s="266"/>
      <c r="I139" s="266"/>
      <c r="J139" s="266"/>
    </row>
    <row r="140" spans="1:10" ht="15.75" thickTop="1" x14ac:dyDescent="0.25">
      <c r="A140" s="188"/>
      <c r="B140" s="188"/>
      <c r="C140" s="188"/>
      <c r="D140" s="188"/>
      <c r="E140" s="188"/>
      <c r="F140" s="188"/>
      <c r="G140" s="188"/>
      <c r="H140" s="188"/>
      <c r="I140" s="188"/>
      <c r="J140" s="188"/>
    </row>
    <row r="141" spans="1:10" x14ac:dyDescent="0.25">
      <c r="A141" s="141" t="s">
        <v>704</v>
      </c>
      <c r="B141" s="142" t="s">
        <v>144</v>
      </c>
      <c r="C141" s="141" t="s">
        <v>145</v>
      </c>
      <c r="D141" s="141" t="s">
        <v>146</v>
      </c>
      <c r="E141" s="272" t="s">
        <v>659</v>
      </c>
      <c r="F141" s="272"/>
      <c r="G141" s="143" t="s">
        <v>147</v>
      </c>
      <c r="H141" s="142" t="s">
        <v>101</v>
      </c>
      <c r="I141" s="142" t="s">
        <v>148</v>
      </c>
      <c r="J141" s="142" t="s">
        <v>4</v>
      </c>
    </row>
    <row r="142" spans="1:10" ht="63.75" x14ac:dyDescent="0.25">
      <c r="A142" s="144" t="s">
        <v>660</v>
      </c>
      <c r="B142" s="145" t="s">
        <v>195</v>
      </c>
      <c r="C142" s="144" t="s">
        <v>152</v>
      </c>
      <c r="D142" s="144" t="s">
        <v>196</v>
      </c>
      <c r="E142" s="269" t="s">
        <v>833</v>
      </c>
      <c r="F142" s="269"/>
      <c r="G142" s="146" t="s">
        <v>166</v>
      </c>
      <c r="H142" s="149">
        <v>1</v>
      </c>
      <c r="I142" s="147">
        <v>3098.56</v>
      </c>
      <c r="J142" s="147">
        <v>3098.56</v>
      </c>
    </row>
    <row r="143" spans="1:10" ht="38.25" x14ac:dyDescent="0.25">
      <c r="A143" s="150" t="s">
        <v>662</v>
      </c>
      <c r="B143" s="151" t="s">
        <v>848</v>
      </c>
      <c r="C143" s="150" t="s">
        <v>161</v>
      </c>
      <c r="D143" s="150" t="s">
        <v>849</v>
      </c>
      <c r="E143" s="270" t="s">
        <v>833</v>
      </c>
      <c r="F143" s="270"/>
      <c r="G143" s="152" t="s">
        <v>99</v>
      </c>
      <c r="H143" s="153">
        <v>25.48</v>
      </c>
      <c r="I143" s="154">
        <v>13.7</v>
      </c>
      <c r="J143" s="154">
        <v>349.07</v>
      </c>
    </row>
    <row r="144" spans="1:10" ht="38.25" x14ac:dyDescent="0.25">
      <c r="A144" s="150" t="s">
        <v>662</v>
      </c>
      <c r="B144" s="151" t="s">
        <v>850</v>
      </c>
      <c r="C144" s="150" t="s">
        <v>161</v>
      </c>
      <c r="D144" s="150" t="s">
        <v>851</v>
      </c>
      <c r="E144" s="270" t="s">
        <v>833</v>
      </c>
      <c r="F144" s="270"/>
      <c r="G144" s="152" t="s">
        <v>99</v>
      </c>
      <c r="H144" s="153">
        <v>74.03</v>
      </c>
      <c r="I144" s="154">
        <v>11.73</v>
      </c>
      <c r="J144" s="154">
        <v>868.37</v>
      </c>
    </row>
    <row r="145" spans="1:10" ht="38.25" x14ac:dyDescent="0.25">
      <c r="A145" s="150" t="s">
        <v>662</v>
      </c>
      <c r="B145" s="151" t="s">
        <v>186</v>
      </c>
      <c r="C145" s="150" t="s">
        <v>161</v>
      </c>
      <c r="D145" s="150" t="s">
        <v>187</v>
      </c>
      <c r="E145" s="270" t="s">
        <v>833</v>
      </c>
      <c r="F145" s="270"/>
      <c r="G145" s="152" t="s">
        <v>166</v>
      </c>
      <c r="H145" s="153">
        <v>1</v>
      </c>
      <c r="I145" s="154">
        <v>462.11</v>
      </c>
      <c r="J145" s="154">
        <v>462.11</v>
      </c>
    </row>
    <row r="146" spans="1:10" ht="25.5" x14ac:dyDescent="0.25">
      <c r="A146" s="150" t="s">
        <v>662</v>
      </c>
      <c r="B146" s="151" t="s">
        <v>188</v>
      </c>
      <c r="C146" s="150" t="s">
        <v>152</v>
      </c>
      <c r="D146" s="150" t="s">
        <v>189</v>
      </c>
      <c r="E146" s="270">
        <v>60</v>
      </c>
      <c r="F146" s="270"/>
      <c r="G146" s="152" t="s">
        <v>166</v>
      </c>
      <c r="H146" s="153">
        <v>1</v>
      </c>
      <c r="I146" s="154">
        <v>35.67</v>
      </c>
      <c r="J146" s="154">
        <v>35.67</v>
      </c>
    </row>
    <row r="147" spans="1:10" ht="38.25" x14ac:dyDescent="0.25">
      <c r="A147" s="150" t="s">
        <v>662</v>
      </c>
      <c r="B147" s="151" t="s">
        <v>852</v>
      </c>
      <c r="C147" s="150" t="s">
        <v>161</v>
      </c>
      <c r="D147" s="150" t="s">
        <v>853</v>
      </c>
      <c r="E147" s="270" t="s">
        <v>833</v>
      </c>
      <c r="F147" s="270"/>
      <c r="G147" s="152" t="s">
        <v>159</v>
      </c>
      <c r="H147" s="153">
        <v>19.87</v>
      </c>
      <c r="I147" s="154">
        <v>69.62</v>
      </c>
      <c r="J147" s="154">
        <v>1383.34</v>
      </c>
    </row>
    <row r="148" spans="1:10" ht="25.5" x14ac:dyDescent="0.25">
      <c r="A148" s="155"/>
      <c r="B148" s="155"/>
      <c r="C148" s="155"/>
      <c r="D148" s="155"/>
      <c r="E148" s="155" t="s">
        <v>669</v>
      </c>
      <c r="F148" s="156">
        <v>405.01494159195875</v>
      </c>
      <c r="G148" s="155" t="s">
        <v>670</v>
      </c>
      <c r="H148" s="156">
        <v>340.42</v>
      </c>
      <c r="I148" s="155" t="s">
        <v>671</v>
      </c>
      <c r="J148" s="156">
        <v>745.43000000000006</v>
      </c>
    </row>
    <row r="149" spans="1:10" x14ac:dyDescent="0.25">
      <c r="A149" s="155"/>
      <c r="B149" s="155"/>
      <c r="C149" s="155"/>
      <c r="D149" s="155"/>
      <c r="E149" s="155" t="s">
        <v>672</v>
      </c>
      <c r="F149" s="156">
        <v>900.75</v>
      </c>
      <c r="G149" s="155"/>
      <c r="H149" s="268" t="s">
        <v>673</v>
      </c>
      <c r="I149" s="268"/>
      <c r="J149" s="156">
        <v>3999.31</v>
      </c>
    </row>
    <row r="150" spans="1:10" x14ac:dyDescent="0.25">
      <c r="A150" s="271" t="s">
        <v>789</v>
      </c>
      <c r="B150" s="271"/>
      <c r="C150" s="271"/>
      <c r="D150" s="271"/>
      <c r="E150" s="271"/>
      <c r="F150" s="271"/>
      <c r="G150" s="271"/>
      <c r="H150" s="271"/>
      <c r="I150" s="271"/>
      <c r="J150" s="271"/>
    </row>
    <row r="151" spans="1:10" ht="15.75" thickBot="1" x14ac:dyDescent="0.3">
      <c r="A151" s="266" t="s">
        <v>854</v>
      </c>
      <c r="B151" s="266"/>
      <c r="C151" s="266"/>
      <c r="D151" s="266"/>
      <c r="E151" s="266"/>
      <c r="F151" s="266"/>
      <c r="G151" s="266"/>
      <c r="H151" s="266"/>
      <c r="I151" s="266"/>
      <c r="J151" s="266"/>
    </row>
    <row r="152" spans="1:10" ht="15.75" thickTop="1" x14ac:dyDescent="0.25">
      <c r="A152" s="188"/>
      <c r="B152" s="188"/>
      <c r="C152" s="188"/>
      <c r="D152" s="188"/>
      <c r="E152" s="188"/>
      <c r="F152" s="188"/>
      <c r="G152" s="188"/>
      <c r="H152" s="188"/>
      <c r="I152" s="188"/>
      <c r="J152" s="188"/>
    </row>
    <row r="153" spans="1:10" x14ac:dyDescent="0.25">
      <c r="A153" s="141" t="s">
        <v>705</v>
      </c>
      <c r="B153" s="142" t="s">
        <v>144</v>
      </c>
      <c r="C153" s="141" t="s">
        <v>145</v>
      </c>
      <c r="D153" s="141" t="s">
        <v>146</v>
      </c>
      <c r="E153" s="272" t="s">
        <v>659</v>
      </c>
      <c r="F153" s="272"/>
      <c r="G153" s="143" t="s">
        <v>147</v>
      </c>
      <c r="H153" s="142" t="s">
        <v>101</v>
      </c>
      <c r="I153" s="142" t="s">
        <v>148</v>
      </c>
      <c r="J153" s="142" t="s">
        <v>4</v>
      </c>
    </row>
    <row r="154" spans="1:10" ht="63.75" x14ac:dyDescent="0.25">
      <c r="A154" s="144" t="s">
        <v>660</v>
      </c>
      <c r="B154" s="145" t="s">
        <v>197</v>
      </c>
      <c r="C154" s="144" t="s">
        <v>152</v>
      </c>
      <c r="D154" s="144" t="s">
        <v>198</v>
      </c>
      <c r="E154" s="269" t="s">
        <v>833</v>
      </c>
      <c r="F154" s="269"/>
      <c r="G154" s="146" t="s">
        <v>166</v>
      </c>
      <c r="H154" s="149">
        <v>1</v>
      </c>
      <c r="I154" s="147">
        <v>3857.97</v>
      </c>
      <c r="J154" s="147">
        <v>3857.97</v>
      </c>
    </row>
    <row r="155" spans="1:10" ht="38.25" x14ac:dyDescent="0.25">
      <c r="A155" s="150" t="s">
        <v>662</v>
      </c>
      <c r="B155" s="151" t="s">
        <v>848</v>
      </c>
      <c r="C155" s="150" t="s">
        <v>161</v>
      </c>
      <c r="D155" s="150" t="s">
        <v>849</v>
      </c>
      <c r="E155" s="270" t="s">
        <v>833</v>
      </c>
      <c r="F155" s="270"/>
      <c r="G155" s="152" t="s">
        <v>99</v>
      </c>
      <c r="H155" s="153">
        <v>40.302999999999997</v>
      </c>
      <c r="I155" s="154">
        <v>13.7</v>
      </c>
      <c r="J155" s="154">
        <v>552.15</v>
      </c>
    </row>
    <row r="156" spans="1:10" ht="38.25" x14ac:dyDescent="0.25">
      <c r="A156" s="150" t="s">
        <v>662</v>
      </c>
      <c r="B156" s="151" t="s">
        <v>855</v>
      </c>
      <c r="C156" s="150" t="s">
        <v>161</v>
      </c>
      <c r="D156" s="150" t="s">
        <v>856</v>
      </c>
      <c r="E156" s="270" t="s">
        <v>833</v>
      </c>
      <c r="F156" s="270"/>
      <c r="G156" s="152" t="s">
        <v>99</v>
      </c>
      <c r="H156" s="153">
        <v>29.090900000000001</v>
      </c>
      <c r="I156" s="154">
        <v>12.94</v>
      </c>
      <c r="J156" s="154">
        <v>376.43</v>
      </c>
    </row>
    <row r="157" spans="1:10" ht="38.25" x14ac:dyDescent="0.25">
      <c r="A157" s="150" t="s">
        <v>662</v>
      </c>
      <c r="B157" s="151" t="s">
        <v>850</v>
      </c>
      <c r="C157" s="150" t="s">
        <v>161</v>
      </c>
      <c r="D157" s="150" t="s">
        <v>851</v>
      </c>
      <c r="E157" s="270" t="s">
        <v>833</v>
      </c>
      <c r="F157" s="270"/>
      <c r="G157" s="152" t="s">
        <v>99</v>
      </c>
      <c r="H157" s="153">
        <v>50.909100000000002</v>
      </c>
      <c r="I157" s="154">
        <v>11.73</v>
      </c>
      <c r="J157" s="154">
        <v>597.16</v>
      </c>
    </row>
    <row r="158" spans="1:10" ht="38.25" x14ac:dyDescent="0.25">
      <c r="A158" s="150" t="s">
        <v>662</v>
      </c>
      <c r="B158" s="151" t="s">
        <v>186</v>
      </c>
      <c r="C158" s="150" t="s">
        <v>161</v>
      </c>
      <c r="D158" s="150" t="s">
        <v>187</v>
      </c>
      <c r="E158" s="270" t="s">
        <v>833</v>
      </c>
      <c r="F158" s="270"/>
      <c r="G158" s="152" t="s">
        <v>166</v>
      </c>
      <c r="H158" s="153">
        <v>1</v>
      </c>
      <c r="I158" s="154">
        <v>462.11</v>
      </c>
      <c r="J158" s="154">
        <v>462.11</v>
      </c>
    </row>
    <row r="159" spans="1:10" ht="25.5" x14ac:dyDescent="0.25">
      <c r="A159" s="150" t="s">
        <v>662</v>
      </c>
      <c r="B159" s="151" t="s">
        <v>188</v>
      </c>
      <c r="C159" s="150" t="s">
        <v>152</v>
      </c>
      <c r="D159" s="150" t="s">
        <v>189</v>
      </c>
      <c r="E159" s="270">
        <v>60</v>
      </c>
      <c r="F159" s="270"/>
      <c r="G159" s="152" t="s">
        <v>166</v>
      </c>
      <c r="H159" s="153">
        <v>1</v>
      </c>
      <c r="I159" s="154">
        <v>35.67</v>
      </c>
      <c r="J159" s="154">
        <v>35.67</v>
      </c>
    </row>
    <row r="160" spans="1:10" ht="38.25" x14ac:dyDescent="0.25">
      <c r="A160" s="150" t="s">
        <v>662</v>
      </c>
      <c r="B160" s="151" t="s">
        <v>857</v>
      </c>
      <c r="C160" s="150" t="s">
        <v>161</v>
      </c>
      <c r="D160" s="150" t="s">
        <v>858</v>
      </c>
      <c r="E160" s="270" t="s">
        <v>833</v>
      </c>
      <c r="F160" s="270"/>
      <c r="G160" s="152" t="s">
        <v>159</v>
      </c>
      <c r="H160" s="153">
        <v>18.91</v>
      </c>
      <c r="I160" s="154">
        <v>97.01</v>
      </c>
      <c r="J160" s="154">
        <v>1834.45</v>
      </c>
    </row>
    <row r="161" spans="1:10" ht="25.5" x14ac:dyDescent="0.25">
      <c r="A161" s="155"/>
      <c r="B161" s="155"/>
      <c r="C161" s="155"/>
      <c r="D161" s="155"/>
      <c r="E161" s="155" t="s">
        <v>669</v>
      </c>
      <c r="F161" s="156">
        <v>488.32925835370821</v>
      </c>
      <c r="G161" s="155" t="s">
        <v>670</v>
      </c>
      <c r="H161" s="156">
        <v>410.44</v>
      </c>
      <c r="I161" s="155" t="s">
        <v>671</v>
      </c>
      <c r="J161" s="156">
        <v>898.77</v>
      </c>
    </row>
    <row r="162" spans="1:10" x14ac:dyDescent="0.25">
      <c r="A162" s="155"/>
      <c r="B162" s="155"/>
      <c r="C162" s="155"/>
      <c r="D162" s="155"/>
      <c r="E162" s="155" t="s">
        <v>672</v>
      </c>
      <c r="F162" s="156">
        <v>1121.51</v>
      </c>
      <c r="G162" s="155"/>
      <c r="H162" s="268" t="s">
        <v>673</v>
      </c>
      <c r="I162" s="268"/>
      <c r="J162" s="156">
        <v>4979.4799999999996</v>
      </c>
    </row>
    <row r="163" spans="1:10" x14ac:dyDescent="0.25">
      <c r="A163" s="271" t="s">
        <v>789</v>
      </c>
      <c r="B163" s="271"/>
      <c r="C163" s="271"/>
      <c r="D163" s="271"/>
      <c r="E163" s="271"/>
      <c r="F163" s="271"/>
      <c r="G163" s="271"/>
      <c r="H163" s="271"/>
      <c r="I163" s="271"/>
      <c r="J163" s="271"/>
    </row>
    <row r="164" spans="1:10" ht="15.75" thickBot="1" x14ac:dyDescent="0.3">
      <c r="A164" s="266" t="s">
        <v>854</v>
      </c>
      <c r="B164" s="266"/>
      <c r="C164" s="266"/>
      <c r="D164" s="266"/>
      <c r="E164" s="266"/>
      <c r="F164" s="266"/>
      <c r="G164" s="266"/>
      <c r="H164" s="266"/>
      <c r="I164" s="266"/>
      <c r="J164" s="266"/>
    </row>
    <row r="165" spans="1:10" ht="15.75" thickTop="1" x14ac:dyDescent="0.25">
      <c r="A165" s="188"/>
      <c r="B165" s="188"/>
      <c r="C165" s="188"/>
      <c r="D165" s="188"/>
      <c r="E165" s="188"/>
      <c r="F165" s="188"/>
      <c r="G165" s="188"/>
      <c r="H165" s="188"/>
      <c r="I165" s="188"/>
      <c r="J165" s="188"/>
    </row>
    <row r="166" spans="1:10" x14ac:dyDescent="0.25">
      <c r="A166" s="141" t="s">
        <v>706</v>
      </c>
      <c r="B166" s="142" t="s">
        <v>144</v>
      </c>
      <c r="C166" s="141" t="s">
        <v>145</v>
      </c>
      <c r="D166" s="141" t="s">
        <v>146</v>
      </c>
      <c r="E166" s="272" t="s">
        <v>659</v>
      </c>
      <c r="F166" s="272"/>
      <c r="G166" s="143" t="s">
        <v>147</v>
      </c>
      <c r="H166" s="142" t="s">
        <v>101</v>
      </c>
      <c r="I166" s="142" t="s">
        <v>148</v>
      </c>
      <c r="J166" s="142" t="s">
        <v>4</v>
      </c>
    </row>
    <row r="167" spans="1:10" ht="63.75" x14ac:dyDescent="0.25">
      <c r="A167" s="144" t="s">
        <v>660</v>
      </c>
      <c r="B167" s="145" t="s">
        <v>199</v>
      </c>
      <c r="C167" s="144" t="s">
        <v>152</v>
      </c>
      <c r="D167" s="144" t="s">
        <v>200</v>
      </c>
      <c r="E167" s="269" t="s">
        <v>833</v>
      </c>
      <c r="F167" s="269"/>
      <c r="G167" s="146" t="s">
        <v>166</v>
      </c>
      <c r="H167" s="149">
        <v>1</v>
      </c>
      <c r="I167" s="147">
        <v>2559.59</v>
      </c>
      <c r="J167" s="147">
        <v>2559.59</v>
      </c>
    </row>
    <row r="168" spans="1:10" ht="25.5" x14ac:dyDescent="0.25">
      <c r="A168" s="150" t="s">
        <v>662</v>
      </c>
      <c r="B168" s="151" t="s">
        <v>859</v>
      </c>
      <c r="C168" s="150" t="s">
        <v>161</v>
      </c>
      <c r="D168" s="150" t="s">
        <v>860</v>
      </c>
      <c r="E168" s="270" t="s">
        <v>833</v>
      </c>
      <c r="F168" s="270"/>
      <c r="G168" s="152" t="s">
        <v>99</v>
      </c>
      <c r="H168" s="153">
        <v>21</v>
      </c>
      <c r="I168" s="154">
        <v>13.36</v>
      </c>
      <c r="J168" s="154">
        <v>280.56</v>
      </c>
    </row>
    <row r="169" spans="1:10" ht="25.5" x14ac:dyDescent="0.25">
      <c r="A169" s="150" t="s">
        <v>662</v>
      </c>
      <c r="B169" s="151" t="s">
        <v>861</v>
      </c>
      <c r="C169" s="150" t="s">
        <v>161</v>
      </c>
      <c r="D169" s="150" t="s">
        <v>862</v>
      </c>
      <c r="E169" s="270" t="s">
        <v>833</v>
      </c>
      <c r="F169" s="270"/>
      <c r="G169" s="152" t="s">
        <v>99</v>
      </c>
      <c r="H169" s="153">
        <v>4.6666999999999996</v>
      </c>
      <c r="I169" s="154">
        <v>13.05</v>
      </c>
      <c r="J169" s="154">
        <v>60.9</v>
      </c>
    </row>
    <row r="170" spans="1:10" ht="25.5" x14ac:dyDescent="0.25">
      <c r="A170" s="150" t="s">
        <v>662</v>
      </c>
      <c r="B170" s="151" t="s">
        <v>863</v>
      </c>
      <c r="C170" s="150" t="s">
        <v>161</v>
      </c>
      <c r="D170" s="150" t="s">
        <v>864</v>
      </c>
      <c r="E170" s="270" t="s">
        <v>833</v>
      </c>
      <c r="F170" s="270"/>
      <c r="G170" s="152" t="s">
        <v>99</v>
      </c>
      <c r="H170" s="153">
        <v>40.833300000000001</v>
      </c>
      <c r="I170" s="154">
        <v>12.58</v>
      </c>
      <c r="J170" s="154">
        <v>513.67999999999995</v>
      </c>
    </row>
    <row r="171" spans="1:10" ht="38.25" x14ac:dyDescent="0.25">
      <c r="A171" s="150" t="s">
        <v>662</v>
      </c>
      <c r="B171" s="151" t="s">
        <v>186</v>
      </c>
      <c r="C171" s="150" t="s">
        <v>161</v>
      </c>
      <c r="D171" s="150" t="s">
        <v>187</v>
      </c>
      <c r="E171" s="270" t="s">
        <v>833</v>
      </c>
      <c r="F171" s="270"/>
      <c r="G171" s="152" t="s">
        <v>166</v>
      </c>
      <c r="H171" s="153">
        <v>1</v>
      </c>
      <c r="I171" s="154">
        <v>462.11</v>
      </c>
      <c r="J171" s="154">
        <v>462.11</v>
      </c>
    </row>
    <row r="172" spans="1:10" ht="25.5" x14ac:dyDescent="0.25">
      <c r="A172" s="150" t="s">
        <v>662</v>
      </c>
      <c r="B172" s="151" t="s">
        <v>188</v>
      </c>
      <c r="C172" s="150" t="s">
        <v>152</v>
      </c>
      <c r="D172" s="150" t="s">
        <v>189</v>
      </c>
      <c r="E172" s="270">
        <v>60</v>
      </c>
      <c r="F172" s="270"/>
      <c r="G172" s="152" t="s">
        <v>166</v>
      </c>
      <c r="H172" s="153">
        <v>1</v>
      </c>
      <c r="I172" s="154">
        <v>35.67</v>
      </c>
      <c r="J172" s="154">
        <v>35.67</v>
      </c>
    </row>
    <row r="173" spans="1:10" ht="38.25" x14ac:dyDescent="0.25">
      <c r="A173" s="150" t="s">
        <v>662</v>
      </c>
      <c r="B173" s="151" t="s">
        <v>865</v>
      </c>
      <c r="C173" s="150" t="s">
        <v>161</v>
      </c>
      <c r="D173" s="150" t="s">
        <v>866</v>
      </c>
      <c r="E173" s="270" t="s">
        <v>833</v>
      </c>
      <c r="F173" s="270"/>
      <c r="G173" s="152" t="s">
        <v>159</v>
      </c>
      <c r="H173" s="153">
        <v>13.083299999999999</v>
      </c>
      <c r="I173" s="154">
        <v>92.23</v>
      </c>
      <c r="J173" s="154">
        <v>1206.67</v>
      </c>
    </row>
    <row r="174" spans="1:10" ht="25.5" x14ac:dyDescent="0.25">
      <c r="A174" s="155"/>
      <c r="B174" s="155"/>
      <c r="C174" s="155"/>
      <c r="D174" s="155"/>
      <c r="E174" s="155" t="s">
        <v>669</v>
      </c>
      <c r="F174" s="156">
        <v>236.80521597392013</v>
      </c>
      <c r="G174" s="155" t="s">
        <v>670</v>
      </c>
      <c r="H174" s="156">
        <v>199.03</v>
      </c>
      <c r="I174" s="155" t="s">
        <v>671</v>
      </c>
      <c r="J174" s="156">
        <v>435.84</v>
      </c>
    </row>
    <row r="175" spans="1:10" x14ac:dyDescent="0.25">
      <c r="A175" s="155"/>
      <c r="B175" s="155"/>
      <c r="C175" s="155"/>
      <c r="D175" s="155"/>
      <c r="E175" s="155" t="s">
        <v>672</v>
      </c>
      <c r="F175" s="156">
        <v>744.07</v>
      </c>
      <c r="G175" s="155"/>
      <c r="H175" s="268" t="s">
        <v>673</v>
      </c>
      <c r="I175" s="268"/>
      <c r="J175" s="156">
        <v>3303.66</v>
      </c>
    </row>
    <row r="176" spans="1:10" x14ac:dyDescent="0.25">
      <c r="A176" s="271" t="s">
        <v>789</v>
      </c>
      <c r="B176" s="271"/>
      <c r="C176" s="271"/>
      <c r="D176" s="271"/>
      <c r="E176" s="271"/>
      <c r="F176" s="271"/>
      <c r="G176" s="271"/>
      <c r="H176" s="271"/>
      <c r="I176" s="271"/>
      <c r="J176" s="271"/>
    </row>
    <row r="177" spans="1:10" ht="15.75" thickBot="1" x14ac:dyDescent="0.3">
      <c r="A177" s="266" t="s">
        <v>867</v>
      </c>
      <c r="B177" s="266"/>
      <c r="C177" s="266"/>
      <c r="D177" s="266"/>
      <c r="E177" s="266"/>
      <c r="F177" s="266"/>
      <c r="G177" s="266"/>
      <c r="H177" s="266"/>
      <c r="I177" s="266"/>
      <c r="J177" s="266"/>
    </row>
    <row r="178" spans="1:10" ht="15.75" thickTop="1" x14ac:dyDescent="0.25">
      <c r="A178" s="188"/>
      <c r="B178" s="188"/>
      <c r="C178" s="188"/>
      <c r="D178" s="188"/>
      <c r="E178" s="188"/>
      <c r="F178" s="188"/>
      <c r="G178" s="188"/>
      <c r="H178" s="188"/>
      <c r="I178" s="188"/>
      <c r="J178" s="188"/>
    </row>
    <row r="179" spans="1:10" x14ac:dyDescent="0.25">
      <c r="A179" s="141" t="s">
        <v>707</v>
      </c>
      <c r="B179" s="142" t="s">
        <v>144</v>
      </c>
      <c r="C179" s="141" t="s">
        <v>145</v>
      </c>
      <c r="D179" s="141" t="s">
        <v>146</v>
      </c>
      <c r="E179" s="272" t="s">
        <v>659</v>
      </c>
      <c r="F179" s="272"/>
      <c r="G179" s="143" t="s">
        <v>147</v>
      </c>
      <c r="H179" s="142" t="s">
        <v>101</v>
      </c>
      <c r="I179" s="142" t="s">
        <v>148</v>
      </c>
      <c r="J179" s="142" t="s">
        <v>4</v>
      </c>
    </row>
    <row r="180" spans="1:10" ht="63.75" x14ac:dyDescent="0.25">
      <c r="A180" s="144" t="s">
        <v>660</v>
      </c>
      <c r="B180" s="145" t="s">
        <v>201</v>
      </c>
      <c r="C180" s="144" t="s">
        <v>152</v>
      </c>
      <c r="D180" s="144" t="s">
        <v>202</v>
      </c>
      <c r="E180" s="269" t="s">
        <v>661</v>
      </c>
      <c r="F180" s="269"/>
      <c r="G180" s="146" t="s">
        <v>166</v>
      </c>
      <c r="H180" s="149">
        <v>1</v>
      </c>
      <c r="I180" s="147">
        <v>2801.2</v>
      </c>
      <c r="J180" s="147">
        <v>2801.2</v>
      </c>
    </row>
    <row r="181" spans="1:10" ht="38.25" x14ac:dyDescent="0.25">
      <c r="A181" s="150" t="s">
        <v>662</v>
      </c>
      <c r="B181" s="151" t="s">
        <v>868</v>
      </c>
      <c r="C181" s="150" t="s">
        <v>161</v>
      </c>
      <c r="D181" s="150" t="s">
        <v>869</v>
      </c>
      <c r="E181" s="270" t="s">
        <v>833</v>
      </c>
      <c r="F181" s="270"/>
      <c r="G181" s="152" t="s">
        <v>99</v>
      </c>
      <c r="H181" s="153">
        <v>1.9975000000000001</v>
      </c>
      <c r="I181" s="154">
        <v>15.68</v>
      </c>
      <c r="J181" s="154">
        <v>31.32</v>
      </c>
    </row>
    <row r="182" spans="1:10" ht="38.25" x14ac:dyDescent="0.25">
      <c r="A182" s="150" t="s">
        <v>662</v>
      </c>
      <c r="B182" s="151" t="s">
        <v>870</v>
      </c>
      <c r="C182" s="150" t="s">
        <v>161</v>
      </c>
      <c r="D182" s="150" t="s">
        <v>871</v>
      </c>
      <c r="E182" s="270" t="s">
        <v>833</v>
      </c>
      <c r="F182" s="270"/>
      <c r="G182" s="152" t="s">
        <v>99</v>
      </c>
      <c r="H182" s="153">
        <v>24.436299999999999</v>
      </c>
      <c r="I182" s="154">
        <v>14.88</v>
      </c>
      <c r="J182" s="154">
        <v>363.61</v>
      </c>
    </row>
    <row r="183" spans="1:10" ht="38.25" x14ac:dyDescent="0.25">
      <c r="A183" s="150" t="s">
        <v>662</v>
      </c>
      <c r="B183" s="151" t="s">
        <v>872</v>
      </c>
      <c r="C183" s="150" t="s">
        <v>161</v>
      </c>
      <c r="D183" s="150" t="s">
        <v>873</v>
      </c>
      <c r="E183" s="270" t="s">
        <v>833</v>
      </c>
      <c r="F183" s="270"/>
      <c r="G183" s="152" t="s">
        <v>99</v>
      </c>
      <c r="H183" s="153">
        <v>46.286799999999999</v>
      </c>
      <c r="I183" s="154">
        <v>13.98</v>
      </c>
      <c r="J183" s="154">
        <v>647.08000000000004</v>
      </c>
    </row>
    <row r="184" spans="1:10" ht="38.25" x14ac:dyDescent="0.25">
      <c r="A184" s="150" t="s">
        <v>662</v>
      </c>
      <c r="B184" s="151" t="s">
        <v>874</v>
      </c>
      <c r="C184" s="150" t="s">
        <v>161</v>
      </c>
      <c r="D184" s="150" t="s">
        <v>875</v>
      </c>
      <c r="E184" s="270" t="s">
        <v>833</v>
      </c>
      <c r="F184" s="270"/>
      <c r="G184" s="152" t="s">
        <v>99</v>
      </c>
      <c r="H184" s="153">
        <v>17.426500000000001</v>
      </c>
      <c r="I184" s="154">
        <v>12.45</v>
      </c>
      <c r="J184" s="154">
        <v>216.95</v>
      </c>
    </row>
    <row r="185" spans="1:10" ht="38.25" x14ac:dyDescent="0.25">
      <c r="A185" s="150" t="s">
        <v>662</v>
      </c>
      <c r="B185" s="151" t="s">
        <v>876</v>
      </c>
      <c r="C185" s="150" t="s">
        <v>161</v>
      </c>
      <c r="D185" s="150" t="s">
        <v>877</v>
      </c>
      <c r="E185" s="270" t="s">
        <v>833</v>
      </c>
      <c r="F185" s="270"/>
      <c r="G185" s="152" t="s">
        <v>99</v>
      </c>
      <c r="H185" s="153">
        <v>8.6887000000000008</v>
      </c>
      <c r="I185" s="154">
        <v>10.46</v>
      </c>
      <c r="J185" s="154">
        <v>90.88</v>
      </c>
    </row>
    <row r="186" spans="1:10" ht="38.25" x14ac:dyDescent="0.25">
      <c r="A186" s="150" t="s">
        <v>662</v>
      </c>
      <c r="B186" s="151" t="s">
        <v>878</v>
      </c>
      <c r="C186" s="150" t="s">
        <v>161</v>
      </c>
      <c r="D186" s="150" t="s">
        <v>879</v>
      </c>
      <c r="E186" s="270" t="s">
        <v>833</v>
      </c>
      <c r="F186" s="270"/>
      <c r="G186" s="152" t="s">
        <v>99</v>
      </c>
      <c r="H186" s="153">
        <v>1.9484999999999999</v>
      </c>
      <c r="I186" s="154">
        <v>10.119999999999999</v>
      </c>
      <c r="J186" s="154">
        <v>19.71</v>
      </c>
    </row>
    <row r="187" spans="1:10" ht="38.25" x14ac:dyDescent="0.25">
      <c r="A187" s="150" t="s">
        <v>662</v>
      </c>
      <c r="B187" s="151" t="s">
        <v>186</v>
      </c>
      <c r="C187" s="150" t="s">
        <v>161</v>
      </c>
      <c r="D187" s="150" t="s">
        <v>187</v>
      </c>
      <c r="E187" s="270" t="s">
        <v>833</v>
      </c>
      <c r="F187" s="270"/>
      <c r="G187" s="152" t="s">
        <v>166</v>
      </c>
      <c r="H187" s="153">
        <v>1</v>
      </c>
      <c r="I187" s="154">
        <v>462.11</v>
      </c>
      <c r="J187" s="154">
        <v>462.11</v>
      </c>
    </row>
    <row r="188" spans="1:10" ht="25.5" x14ac:dyDescent="0.25">
      <c r="A188" s="150" t="s">
        <v>662</v>
      </c>
      <c r="B188" s="151" t="s">
        <v>188</v>
      </c>
      <c r="C188" s="150" t="s">
        <v>152</v>
      </c>
      <c r="D188" s="150" t="s">
        <v>189</v>
      </c>
      <c r="E188" s="270">
        <v>60</v>
      </c>
      <c r="F188" s="270"/>
      <c r="G188" s="152" t="s">
        <v>166</v>
      </c>
      <c r="H188" s="153">
        <v>1</v>
      </c>
      <c r="I188" s="154">
        <v>35.67</v>
      </c>
      <c r="J188" s="154">
        <v>35.67</v>
      </c>
    </row>
    <row r="189" spans="1:10" ht="38.25" x14ac:dyDescent="0.25">
      <c r="A189" s="150" t="s">
        <v>662</v>
      </c>
      <c r="B189" s="151" t="s">
        <v>880</v>
      </c>
      <c r="C189" s="150" t="s">
        <v>161</v>
      </c>
      <c r="D189" s="150" t="s">
        <v>881</v>
      </c>
      <c r="E189" s="270" t="s">
        <v>833</v>
      </c>
      <c r="F189" s="270"/>
      <c r="G189" s="152" t="s">
        <v>159</v>
      </c>
      <c r="H189" s="153">
        <v>1.88</v>
      </c>
      <c r="I189" s="154">
        <v>50.87</v>
      </c>
      <c r="J189" s="154">
        <v>95.63</v>
      </c>
    </row>
    <row r="190" spans="1:10" ht="38.25" x14ac:dyDescent="0.25">
      <c r="A190" s="150" t="s">
        <v>662</v>
      </c>
      <c r="B190" s="151" t="s">
        <v>882</v>
      </c>
      <c r="C190" s="150" t="s">
        <v>152</v>
      </c>
      <c r="D190" s="150" t="s">
        <v>883</v>
      </c>
      <c r="E190" s="270">
        <v>907</v>
      </c>
      <c r="F190" s="270"/>
      <c r="G190" s="152" t="s">
        <v>159</v>
      </c>
      <c r="H190" s="153">
        <v>7.24</v>
      </c>
      <c r="I190" s="154">
        <v>115.78</v>
      </c>
      <c r="J190" s="154">
        <v>838.24</v>
      </c>
    </row>
    <row r="191" spans="1:10" ht="25.5" x14ac:dyDescent="0.25">
      <c r="A191" s="155"/>
      <c r="B191" s="155"/>
      <c r="C191" s="155"/>
      <c r="D191" s="155"/>
      <c r="E191" s="155" t="s">
        <v>669</v>
      </c>
      <c r="F191" s="156">
        <v>314.3384949741918</v>
      </c>
      <c r="G191" s="155" t="s">
        <v>670</v>
      </c>
      <c r="H191" s="156">
        <v>264.2</v>
      </c>
      <c r="I191" s="155" t="s">
        <v>671</v>
      </c>
      <c r="J191" s="156">
        <v>578.54</v>
      </c>
    </row>
    <row r="192" spans="1:10" x14ac:dyDescent="0.25">
      <c r="A192" s="155"/>
      <c r="B192" s="155"/>
      <c r="C192" s="155"/>
      <c r="D192" s="155"/>
      <c r="E192" s="155" t="s">
        <v>672</v>
      </c>
      <c r="F192" s="156">
        <v>814.3</v>
      </c>
      <c r="G192" s="155"/>
      <c r="H192" s="268" t="s">
        <v>673</v>
      </c>
      <c r="I192" s="268"/>
      <c r="J192" s="156">
        <v>3615.5</v>
      </c>
    </row>
    <row r="193" spans="1:10" x14ac:dyDescent="0.25">
      <c r="A193" s="271" t="s">
        <v>789</v>
      </c>
      <c r="B193" s="271"/>
      <c r="C193" s="271"/>
      <c r="D193" s="271"/>
      <c r="E193" s="271"/>
      <c r="F193" s="271"/>
      <c r="G193" s="271"/>
      <c r="H193" s="271"/>
      <c r="I193" s="271"/>
      <c r="J193" s="271"/>
    </row>
    <row r="194" spans="1:10" ht="15.75" thickBot="1" x14ac:dyDescent="0.3">
      <c r="A194" s="266" t="s">
        <v>884</v>
      </c>
      <c r="B194" s="266"/>
      <c r="C194" s="266"/>
      <c r="D194" s="266"/>
      <c r="E194" s="266"/>
      <c r="F194" s="266"/>
      <c r="G194" s="266"/>
      <c r="H194" s="266"/>
      <c r="I194" s="266"/>
      <c r="J194" s="266"/>
    </row>
    <row r="195" spans="1:10" ht="15.75" thickTop="1" x14ac:dyDescent="0.25">
      <c r="A195" s="188"/>
      <c r="B195" s="188"/>
      <c r="C195" s="188"/>
      <c r="D195" s="188"/>
      <c r="E195" s="188"/>
      <c r="F195" s="188"/>
      <c r="G195" s="188"/>
      <c r="H195" s="188"/>
      <c r="I195" s="188"/>
      <c r="J195" s="188"/>
    </row>
    <row r="196" spans="1:10" x14ac:dyDescent="0.25">
      <c r="A196" s="141" t="s">
        <v>711</v>
      </c>
      <c r="B196" s="142" t="s">
        <v>144</v>
      </c>
      <c r="C196" s="141" t="s">
        <v>145</v>
      </c>
      <c r="D196" s="141" t="s">
        <v>146</v>
      </c>
      <c r="E196" s="272" t="s">
        <v>659</v>
      </c>
      <c r="F196" s="272"/>
      <c r="G196" s="143" t="s">
        <v>147</v>
      </c>
      <c r="H196" s="142" t="s">
        <v>101</v>
      </c>
      <c r="I196" s="142" t="s">
        <v>148</v>
      </c>
      <c r="J196" s="142" t="s">
        <v>4</v>
      </c>
    </row>
    <row r="197" spans="1:10" ht="102" x14ac:dyDescent="0.25">
      <c r="A197" s="144" t="s">
        <v>660</v>
      </c>
      <c r="B197" s="145" t="s">
        <v>211</v>
      </c>
      <c r="C197" s="144" t="s">
        <v>152</v>
      </c>
      <c r="D197" s="144" t="s">
        <v>212</v>
      </c>
      <c r="E197" s="269">
        <v>115</v>
      </c>
      <c r="F197" s="269"/>
      <c r="G197" s="146" t="s">
        <v>159</v>
      </c>
      <c r="H197" s="149">
        <v>1</v>
      </c>
      <c r="I197" s="147">
        <v>717.89</v>
      </c>
      <c r="J197" s="147">
        <v>717.89</v>
      </c>
    </row>
    <row r="198" spans="1:10" ht="25.5" x14ac:dyDescent="0.25">
      <c r="A198" s="150" t="s">
        <v>662</v>
      </c>
      <c r="B198" s="151" t="s">
        <v>792</v>
      </c>
      <c r="C198" s="150" t="s">
        <v>161</v>
      </c>
      <c r="D198" s="150" t="s">
        <v>793</v>
      </c>
      <c r="E198" s="270" t="s">
        <v>665</v>
      </c>
      <c r="F198" s="270"/>
      <c r="G198" s="152" t="s">
        <v>666</v>
      </c>
      <c r="H198" s="153">
        <v>2.86</v>
      </c>
      <c r="I198" s="154">
        <v>16.32</v>
      </c>
      <c r="J198" s="154">
        <v>46.67</v>
      </c>
    </row>
    <row r="199" spans="1:10" ht="25.5" x14ac:dyDescent="0.25">
      <c r="A199" s="150" t="s">
        <v>662</v>
      </c>
      <c r="B199" s="151" t="s">
        <v>885</v>
      </c>
      <c r="C199" s="150" t="s">
        <v>161</v>
      </c>
      <c r="D199" s="150" t="s">
        <v>886</v>
      </c>
      <c r="E199" s="270" t="s">
        <v>665</v>
      </c>
      <c r="F199" s="270"/>
      <c r="G199" s="152" t="s">
        <v>666</v>
      </c>
      <c r="H199" s="153">
        <v>3.81</v>
      </c>
      <c r="I199" s="154">
        <v>20.239999999999998</v>
      </c>
      <c r="J199" s="154">
        <v>77.11</v>
      </c>
    </row>
    <row r="200" spans="1:10" ht="38.25" x14ac:dyDescent="0.25">
      <c r="A200" s="150" t="s">
        <v>662</v>
      </c>
      <c r="B200" s="151" t="s">
        <v>887</v>
      </c>
      <c r="C200" s="150" t="s">
        <v>161</v>
      </c>
      <c r="D200" s="150" t="s">
        <v>888</v>
      </c>
      <c r="E200" s="270" t="s">
        <v>889</v>
      </c>
      <c r="F200" s="270"/>
      <c r="G200" s="152" t="s">
        <v>159</v>
      </c>
      <c r="H200" s="153">
        <v>0.70499999999999996</v>
      </c>
      <c r="I200" s="154">
        <v>9.69</v>
      </c>
      <c r="J200" s="154">
        <v>6.83</v>
      </c>
    </row>
    <row r="201" spans="1:10" ht="38.25" x14ac:dyDescent="0.25">
      <c r="A201" s="150" t="s">
        <v>662</v>
      </c>
      <c r="B201" s="151" t="s">
        <v>890</v>
      </c>
      <c r="C201" s="150" t="s">
        <v>161</v>
      </c>
      <c r="D201" s="150" t="s">
        <v>891</v>
      </c>
      <c r="E201" s="270" t="s">
        <v>889</v>
      </c>
      <c r="F201" s="270"/>
      <c r="G201" s="152" t="s">
        <v>159</v>
      </c>
      <c r="H201" s="153">
        <v>1.411</v>
      </c>
      <c r="I201" s="154">
        <v>9.5299999999999994</v>
      </c>
      <c r="J201" s="154">
        <v>13.44</v>
      </c>
    </row>
    <row r="202" spans="1:10" x14ac:dyDescent="0.25">
      <c r="A202" s="189" t="s">
        <v>798</v>
      </c>
      <c r="B202" s="190" t="s">
        <v>892</v>
      </c>
      <c r="C202" s="189" t="s">
        <v>810</v>
      </c>
      <c r="D202" s="189" t="s">
        <v>893</v>
      </c>
      <c r="E202" s="267" t="s">
        <v>805</v>
      </c>
      <c r="F202" s="267"/>
      <c r="G202" s="191" t="s">
        <v>826</v>
      </c>
      <c r="H202" s="192">
        <v>3.85</v>
      </c>
      <c r="I202" s="193">
        <v>11.68</v>
      </c>
      <c r="J202" s="193">
        <v>44.96</v>
      </c>
    </row>
    <row r="203" spans="1:10" ht="25.5" x14ac:dyDescent="0.25">
      <c r="A203" s="189" t="s">
        <v>798</v>
      </c>
      <c r="B203" s="190" t="s">
        <v>894</v>
      </c>
      <c r="C203" s="189" t="s">
        <v>810</v>
      </c>
      <c r="D203" s="189" t="s">
        <v>895</v>
      </c>
      <c r="E203" s="267" t="s">
        <v>805</v>
      </c>
      <c r="F203" s="267"/>
      <c r="G203" s="191" t="s">
        <v>159</v>
      </c>
      <c r="H203" s="192">
        <v>0.56999999999999995</v>
      </c>
      <c r="I203" s="193">
        <v>75.959999999999994</v>
      </c>
      <c r="J203" s="193">
        <v>43.29</v>
      </c>
    </row>
    <row r="204" spans="1:10" ht="25.5" x14ac:dyDescent="0.25">
      <c r="A204" s="189" t="s">
        <v>798</v>
      </c>
      <c r="B204" s="190" t="s">
        <v>896</v>
      </c>
      <c r="C204" s="189" t="s">
        <v>810</v>
      </c>
      <c r="D204" s="189" t="s">
        <v>897</v>
      </c>
      <c r="E204" s="267" t="s">
        <v>805</v>
      </c>
      <c r="F204" s="267"/>
      <c r="G204" s="191" t="s">
        <v>898</v>
      </c>
      <c r="H204" s="192">
        <v>2.95</v>
      </c>
      <c r="I204" s="193">
        <v>80.06</v>
      </c>
      <c r="J204" s="193">
        <v>236.17</v>
      </c>
    </row>
    <row r="205" spans="1:10" x14ac:dyDescent="0.25">
      <c r="A205" s="189" t="s">
        <v>798</v>
      </c>
      <c r="B205" s="190" t="s">
        <v>899</v>
      </c>
      <c r="C205" s="189" t="s">
        <v>810</v>
      </c>
      <c r="D205" s="189" t="s">
        <v>900</v>
      </c>
      <c r="E205" s="267" t="s">
        <v>805</v>
      </c>
      <c r="F205" s="267"/>
      <c r="G205" s="191" t="s">
        <v>153</v>
      </c>
      <c r="H205" s="192">
        <v>2.3999999999999998E-3</v>
      </c>
      <c r="I205" s="193">
        <v>385.32</v>
      </c>
      <c r="J205" s="193">
        <v>0.92</v>
      </c>
    </row>
    <row r="206" spans="1:10" x14ac:dyDescent="0.25">
      <c r="A206" s="189" t="s">
        <v>798</v>
      </c>
      <c r="B206" s="190" t="s">
        <v>901</v>
      </c>
      <c r="C206" s="189" t="s">
        <v>810</v>
      </c>
      <c r="D206" s="189" t="s">
        <v>902</v>
      </c>
      <c r="E206" s="267" t="s">
        <v>805</v>
      </c>
      <c r="F206" s="267"/>
      <c r="G206" s="191" t="s">
        <v>826</v>
      </c>
      <c r="H206" s="192">
        <v>8.56</v>
      </c>
      <c r="I206" s="193">
        <v>10.43</v>
      </c>
      <c r="J206" s="193">
        <v>89.28</v>
      </c>
    </row>
    <row r="207" spans="1:10" x14ac:dyDescent="0.25">
      <c r="A207" s="189" t="s">
        <v>798</v>
      </c>
      <c r="B207" s="190" t="s">
        <v>903</v>
      </c>
      <c r="C207" s="189" t="s">
        <v>161</v>
      </c>
      <c r="D207" s="189" t="s">
        <v>904</v>
      </c>
      <c r="E207" s="267" t="s">
        <v>805</v>
      </c>
      <c r="F207" s="267"/>
      <c r="G207" s="191" t="s">
        <v>99</v>
      </c>
      <c r="H207" s="192">
        <v>4.3</v>
      </c>
      <c r="I207" s="193">
        <v>9.91</v>
      </c>
      <c r="J207" s="193">
        <v>42.61</v>
      </c>
    </row>
    <row r="208" spans="1:10" ht="25.5" x14ac:dyDescent="0.25">
      <c r="A208" s="189" t="s">
        <v>798</v>
      </c>
      <c r="B208" s="190" t="s">
        <v>905</v>
      </c>
      <c r="C208" s="189" t="s">
        <v>161</v>
      </c>
      <c r="D208" s="189" t="s">
        <v>906</v>
      </c>
      <c r="E208" s="267" t="s">
        <v>805</v>
      </c>
      <c r="F208" s="267"/>
      <c r="G208" s="191" t="s">
        <v>100</v>
      </c>
      <c r="H208" s="192">
        <v>0.11</v>
      </c>
      <c r="I208" s="193">
        <v>18.920000000000002</v>
      </c>
      <c r="J208" s="193">
        <v>2.08</v>
      </c>
    </row>
    <row r="209" spans="1:10" ht="25.5" x14ac:dyDescent="0.25">
      <c r="A209" s="189" t="s">
        <v>798</v>
      </c>
      <c r="B209" s="190" t="s">
        <v>907</v>
      </c>
      <c r="C209" s="189" t="s">
        <v>161</v>
      </c>
      <c r="D209" s="189" t="s">
        <v>908</v>
      </c>
      <c r="E209" s="267" t="s">
        <v>805</v>
      </c>
      <c r="F209" s="267"/>
      <c r="G209" s="191" t="s">
        <v>100</v>
      </c>
      <c r="H209" s="192">
        <v>7.5999999999999998E-2</v>
      </c>
      <c r="I209" s="193">
        <v>12.15</v>
      </c>
      <c r="J209" s="193">
        <v>0.92</v>
      </c>
    </row>
    <row r="210" spans="1:10" x14ac:dyDescent="0.25">
      <c r="A210" s="189" t="s">
        <v>798</v>
      </c>
      <c r="B210" s="190" t="s">
        <v>909</v>
      </c>
      <c r="C210" s="189" t="s">
        <v>161</v>
      </c>
      <c r="D210" s="189" t="s">
        <v>910</v>
      </c>
      <c r="E210" s="267" t="s">
        <v>805</v>
      </c>
      <c r="F210" s="267"/>
      <c r="G210" s="191" t="s">
        <v>99</v>
      </c>
      <c r="H210" s="192">
        <v>2.88</v>
      </c>
      <c r="I210" s="193">
        <v>39.450000000000003</v>
      </c>
      <c r="J210" s="193">
        <v>113.61</v>
      </c>
    </row>
    <row r="211" spans="1:10" ht="25.5" x14ac:dyDescent="0.25">
      <c r="A211" s="155"/>
      <c r="B211" s="155"/>
      <c r="C211" s="155"/>
      <c r="D211" s="155"/>
      <c r="E211" s="155" t="s">
        <v>669</v>
      </c>
      <c r="F211" s="156">
        <v>52.876935615321926</v>
      </c>
      <c r="G211" s="155" t="s">
        <v>670</v>
      </c>
      <c r="H211" s="156">
        <v>44.44</v>
      </c>
      <c r="I211" s="155" t="s">
        <v>671</v>
      </c>
      <c r="J211" s="156">
        <v>97.32</v>
      </c>
    </row>
    <row r="212" spans="1:10" x14ac:dyDescent="0.25">
      <c r="A212" s="155"/>
      <c r="B212" s="155"/>
      <c r="C212" s="155"/>
      <c r="D212" s="155"/>
      <c r="E212" s="155" t="s">
        <v>672</v>
      </c>
      <c r="F212" s="156">
        <v>208.69</v>
      </c>
      <c r="G212" s="155"/>
      <c r="H212" s="268" t="s">
        <v>673</v>
      </c>
      <c r="I212" s="268"/>
      <c r="J212" s="156">
        <v>926.58</v>
      </c>
    </row>
    <row r="213" spans="1:10" x14ac:dyDescent="0.25">
      <c r="A213" s="271" t="s">
        <v>789</v>
      </c>
      <c r="B213" s="271"/>
      <c r="C213" s="271"/>
      <c r="D213" s="271"/>
      <c r="E213" s="271"/>
      <c r="F213" s="271"/>
      <c r="G213" s="271"/>
      <c r="H213" s="271"/>
      <c r="I213" s="271"/>
      <c r="J213" s="271"/>
    </row>
    <row r="214" spans="1:10" ht="15.75" thickBot="1" x14ac:dyDescent="0.3">
      <c r="A214" s="266" t="s">
        <v>911</v>
      </c>
      <c r="B214" s="266"/>
      <c r="C214" s="266"/>
      <c r="D214" s="266"/>
      <c r="E214" s="266"/>
      <c r="F214" s="266"/>
      <c r="G214" s="266"/>
      <c r="H214" s="266"/>
      <c r="I214" s="266"/>
      <c r="J214" s="266"/>
    </row>
    <row r="215" spans="1:10" ht="15.75" thickTop="1" x14ac:dyDescent="0.25">
      <c r="A215" s="188"/>
      <c r="B215" s="188"/>
      <c r="C215" s="188"/>
      <c r="D215" s="188"/>
      <c r="E215" s="188"/>
      <c r="F215" s="188"/>
      <c r="G215" s="188"/>
      <c r="H215" s="188"/>
      <c r="I215" s="188"/>
      <c r="J215" s="188"/>
    </row>
    <row r="216" spans="1:10" x14ac:dyDescent="0.25">
      <c r="A216" s="141" t="s">
        <v>712</v>
      </c>
      <c r="B216" s="142" t="s">
        <v>144</v>
      </c>
      <c r="C216" s="141" t="s">
        <v>145</v>
      </c>
      <c r="D216" s="141" t="s">
        <v>146</v>
      </c>
      <c r="E216" s="272" t="s">
        <v>659</v>
      </c>
      <c r="F216" s="272"/>
      <c r="G216" s="143" t="s">
        <v>147</v>
      </c>
      <c r="H216" s="142" t="s">
        <v>101</v>
      </c>
      <c r="I216" s="142" t="s">
        <v>148</v>
      </c>
      <c r="J216" s="142" t="s">
        <v>4</v>
      </c>
    </row>
    <row r="217" spans="1:10" ht="51" x14ac:dyDescent="0.25">
      <c r="A217" s="144" t="s">
        <v>660</v>
      </c>
      <c r="B217" s="145" t="s">
        <v>230</v>
      </c>
      <c r="C217" s="144" t="s">
        <v>152</v>
      </c>
      <c r="D217" s="144" t="s">
        <v>231</v>
      </c>
      <c r="E217" s="269">
        <v>124</v>
      </c>
      <c r="F217" s="269"/>
      <c r="G217" s="146" t="s">
        <v>159</v>
      </c>
      <c r="H217" s="149">
        <v>1</v>
      </c>
      <c r="I217" s="147">
        <v>94.54</v>
      </c>
      <c r="J217" s="147">
        <v>94.54</v>
      </c>
    </row>
    <row r="218" spans="1:10" ht="25.5" x14ac:dyDescent="0.25">
      <c r="A218" s="150" t="s">
        <v>662</v>
      </c>
      <c r="B218" s="151" t="s">
        <v>792</v>
      </c>
      <c r="C218" s="150" t="s">
        <v>161</v>
      </c>
      <c r="D218" s="150" t="s">
        <v>793</v>
      </c>
      <c r="E218" s="270" t="s">
        <v>665</v>
      </c>
      <c r="F218" s="270"/>
      <c r="G218" s="152" t="s">
        <v>666</v>
      </c>
      <c r="H218" s="153">
        <v>0.34</v>
      </c>
      <c r="I218" s="154">
        <v>16.32</v>
      </c>
      <c r="J218" s="154">
        <v>5.54</v>
      </c>
    </row>
    <row r="219" spans="1:10" ht="25.5" x14ac:dyDescent="0.25">
      <c r="A219" s="150" t="s">
        <v>662</v>
      </c>
      <c r="B219" s="151" t="s">
        <v>806</v>
      </c>
      <c r="C219" s="150" t="s">
        <v>161</v>
      </c>
      <c r="D219" s="150" t="s">
        <v>807</v>
      </c>
      <c r="E219" s="270" t="s">
        <v>665</v>
      </c>
      <c r="F219" s="270"/>
      <c r="G219" s="152" t="s">
        <v>666</v>
      </c>
      <c r="H219" s="153">
        <v>0.4</v>
      </c>
      <c r="I219" s="154">
        <v>20.39</v>
      </c>
      <c r="J219" s="154">
        <v>8.15</v>
      </c>
    </row>
    <row r="220" spans="1:10" x14ac:dyDescent="0.25">
      <c r="A220" s="189" t="s">
        <v>798</v>
      </c>
      <c r="B220" s="190" t="s">
        <v>912</v>
      </c>
      <c r="C220" s="189" t="s">
        <v>810</v>
      </c>
      <c r="D220" s="189" t="s">
        <v>913</v>
      </c>
      <c r="E220" s="267" t="s">
        <v>805</v>
      </c>
      <c r="F220" s="267"/>
      <c r="G220" s="191" t="s">
        <v>159</v>
      </c>
      <c r="H220" s="192">
        <v>1.05</v>
      </c>
      <c r="I220" s="193">
        <v>64.45</v>
      </c>
      <c r="J220" s="193">
        <v>67.67</v>
      </c>
    </row>
    <row r="221" spans="1:10" x14ac:dyDescent="0.25">
      <c r="A221" s="189" t="s">
        <v>798</v>
      </c>
      <c r="B221" s="190" t="s">
        <v>914</v>
      </c>
      <c r="C221" s="189" t="s">
        <v>161</v>
      </c>
      <c r="D221" s="189" t="s">
        <v>915</v>
      </c>
      <c r="E221" s="267" t="s">
        <v>805</v>
      </c>
      <c r="F221" s="267"/>
      <c r="G221" s="191" t="s">
        <v>99</v>
      </c>
      <c r="H221" s="192">
        <v>4.5</v>
      </c>
      <c r="I221" s="193">
        <v>2.46</v>
      </c>
      <c r="J221" s="193">
        <v>11.07</v>
      </c>
    </row>
    <row r="222" spans="1:10" x14ac:dyDescent="0.25">
      <c r="A222" s="189" t="s">
        <v>798</v>
      </c>
      <c r="B222" s="190" t="s">
        <v>916</v>
      </c>
      <c r="C222" s="189" t="s">
        <v>161</v>
      </c>
      <c r="D222" s="189" t="s">
        <v>917</v>
      </c>
      <c r="E222" s="267" t="s">
        <v>805</v>
      </c>
      <c r="F222" s="267"/>
      <c r="G222" s="191" t="s">
        <v>99</v>
      </c>
      <c r="H222" s="192">
        <v>0.45</v>
      </c>
      <c r="I222" s="193">
        <v>4.6900000000000004</v>
      </c>
      <c r="J222" s="193">
        <v>2.11</v>
      </c>
    </row>
    <row r="223" spans="1:10" ht="25.5" x14ac:dyDescent="0.25">
      <c r="A223" s="155"/>
      <c r="B223" s="155"/>
      <c r="C223" s="155"/>
      <c r="D223" s="155"/>
      <c r="E223" s="155" t="s">
        <v>669</v>
      </c>
      <c r="F223" s="156">
        <v>5.7212713936430317</v>
      </c>
      <c r="G223" s="155" t="s">
        <v>670</v>
      </c>
      <c r="H223" s="156">
        <v>4.8099999999999996</v>
      </c>
      <c r="I223" s="155" t="s">
        <v>671</v>
      </c>
      <c r="J223" s="156">
        <v>10.53</v>
      </c>
    </row>
    <row r="224" spans="1:10" x14ac:dyDescent="0.25">
      <c r="A224" s="155"/>
      <c r="B224" s="155"/>
      <c r="C224" s="155"/>
      <c r="D224" s="155"/>
      <c r="E224" s="155" t="s">
        <v>672</v>
      </c>
      <c r="F224" s="156">
        <v>27.48</v>
      </c>
      <c r="G224" s="155"/>
      <c r="H224" s="268" t="s">
        <v>673</v>
      </c>
      <c r="I224" s="268"/>
      <c r="J224" s="156">
        <v>122.02</v>
      </c>
    </row>
    <row r="225" spans="1:10" x14ac:dyDescent="0.25">
      <c r="A225" s="271" t="s">
        <v>789</v>
      </c>
      <c r="B225" s="271"/>
      <c r="C225" s="271"/>
      <c r="D225" s="271"/>
      <c r="E225" s="271"/>
      <c r="F225" s="271"/>
      <c r="G225" s="271"/>
      <c r="H225" s="271"/>
      <c r="I225" s="271"/>
      <c r="J225" s="271"/>
    </row>
    <row r="226" spans="1:10" ht="15.75" thickBot="1" x14ac:dyDescent="0.3">
      <c r="A226" s="266" t="s">
        <v>918</v>
      </c>
      <c r="B226" s="266"/>
      <c r="C226" s="266"/>
      <c r="D226" s="266"/>
      <c r="E226" s="266"/>
      <c r="F226" s="266"/>
      <c r="G226" s="266"/>
      <c r="H226" s="266"/>
      <c r="I226" s="266"/>
      <c r="J226" s="266"/>
    </row>
    <row r="227" spans="1:10" ht="15.75" thickTop="1" x14ac:dyDescent="0.25">
      <c r="A227" s="188"/>
      <c r="B227" s="188"/>
      <c r="C227" s="188"/>
      <c r="D227" s="188"/>
      <c r="E227" s="188"/>
      <c r="F227" s="188"/>
      <c r="G227" s="188"/>
      <c r="H227" s="188"/>
      <c r="I227" s="188"/>
      <c r="J227" s="188"/>
    </row>
    <row r="228" spans="1:10" x14ac:dyDescent="0.25">
      <c r="A228" s="141" t="s">
        <v>713</v>
      </c>
      <c r="B228" s="142" t="s">
        <v>144</v>
      </c>
      <c r="C228" s="141" t="s">
        <v>145</v>
      </c>
      <c r="D228" s="141" t="s">
        <v>146</v>
      </c>
      <c r="E228" s="272" t="s">
        <v>659</v>
      </c>
      <c r="F228" s="272"/>
      <c r="G228" s="143" t="s">
        <v>147</v>
      </c>
      <c r="H228" s="142" t="s">
        <v>101</v>
      </c>
      <c r="I228" s="142" t="s">
        <v>148</v>
      </c>
      <c r="J228" s="142" t="s">
        <v>4</v>
      </c>
    </row>
    <row r="229" spans="1:10" ht="51" x14ac:dyDescent="0.25">
      <c r="A229" s="144" t="s">
        <v>660</v>
      </c>
      <c r="B229" s="145" t="s">
        <v>232</v>
      </c>
      <c r="C229" s="144" t="s">
        <v>152</v>
      </c>
      <c r="D229" s="144" t="s">
        <v>233</v>
      </c>
      <c r="E229" s="269">
        <v>124</v>
      </c>
      <c r="F229" s="269"/>
      <c r="G229" s="146" t="s">
        <v>159</v>
      </c>
      <c r="H229" s="149">
        <v>1</v>
      </c>
      <c r="I229" s="147">
        <v>192.98</v>
      </c>
      <c r="J229" s="147">
        <v>192.98</v>
      </c>
    </row>
    <row r="230" spans="1:10" ht="25.5" x14ac:dyDescent="0.25">
      <c r="A230" s="150" t="s">
        <v>662</v>
      </c>
      <c r="B230" s="151" t="s">
        <v>792</v>
      </c>
      <c r="C230" s="150" t="s">
        <v>161</v>
      </c>
      <c r="D230" s="150" t="s">
        <v>793</v>
      </c>
      <c r="E230" s="270" t="s">
        <v>665</v>
      </c>
      <c r="F230" s="270"/>
      <c r="G230" s="152" t="s">
        <v>666</v>
      </c>
      <c r="H230" s="153">
        <v>0.9</v>
      </c>
      <c r="I230" s="154">
        <v>16.32</v>
      </c>
      <c r="J230" s="154">
        <v>14.68</v>
      </c>
    </row>
    <row r="231" spans="1:10" ht="25.5" x14ac:dyDescent="0.25">
      <c r="A231" s="150" t="s">
        <v>662</v>
      </c>
      <c r="B231" s="151" t="s">
        <v>806</v>
      </c>
      <c r="C231" s="150" t="s">
        <v>161</v>
      </c>
      <c r="D231" s="150" t="s">
        <v>807</v>
      </c>
      <c r="E231" s="270" t="s">
        <v>665</v>
      </c>
      <c r="F231" s="270"/>
      <c r="G231" s="152" t="s">
        <v>666</v>
      </c>
      <c r="H231" s="153">
        <v>0.64</v>
      </c>
      <c r="I231" s="154">
        <v>20.39</v>
      </c>
      <c r="J231" s="154">
        <v>13.04</v>
      </c>
    </row>
    <row r="232" spans="1:10" x14ac:dyDescent="0.25">
      <c r="A232" s="189" t="s">
        <v>798</v>
      </c>
      <c r="B232" s="190" t="s">
        <v>916</v>
      </c>
      <c r="C232" s="189" t="s">
        <v>161</v>
      </c>
      <c r="D232" s="189" t="s">
        <v>917</v>
      </c>
      <c r="E232" s="267" t="s">
        <v>805</v>
      </c>
      <c r="F232" s="267"/>
      <c r="G232" s="191" t="s">
        <v>99</v>
      </c>
      <c r="H232" s="192">
        <v>0.54</v>
      </c>
      <c r="I232" s="193">
        <v>4.6900000000000004</v>
      </c>
      <c r="J232" s="193">
        <v>2.5299999999999998</v>
      </c>
    </row>
    <row r="233" spans="1:10" ht="25.5" x14ac:dyDescent="0.25">
      <c r="A233" s="189" t="s">
        <v>798</v>
      </c>
      <c r="B233" s="190" t="s">
        <v>919</v>
      </c>
      <c r="C233" s="189" t="s">
        <v>810</v>
      </c>
      <c r="D233" s="189" t="s">
        <v>920</v>
      </c>
      <c r="E233" s="267" t="s">
        <v>805</v>
      </c>
      <c r="F233" s="267"/>
      <c r="G233" s="191" t="s">
        <v>159</v>
      </c>
      <c r="H233" s="192">
        <v>1.05</v>
      </c>
      <c r="I233" s="193">
        <v>142.9</v>
      </c>
      <c r="J233" s="193">
        <v>150.04</v>
      </c>
    </row>
    <row r="234" spans="1:10" x14ac:dyDescent="0.25">
      <c r="A234" s="189" t="s">
        <v>798</v>
      </c>
      <c r="B234" s="190" t="s">
        <v>921</v>
      </c>
      <c r="C234" s="189" t="s">
        <v>161</v>
      </c>
      <c r="D234" s="189" t="s">
        <v>922</v>
      </c>
      <c r="E234" s="267" t="s">
        <v>805</v>
      </c>
      <c r="F234" s="267"/>
      <c r="G234" s="191" t="s">
        <v>99</v>
      </c>
      <c r="H234" s="192">
        <v>4.5</v>
      </c>
      <c r="I234" s="193">
        <v>2.82</v>
      </c>
      <c r="J234" s="193">
        <v>12.69</v>
      </c>
    </row>
    <row r="235" spans="1:10" ht="25.5" x14ac:dyDescent="0.25">
      <c r="A235" s="155"/>
      <c r="B235" s="155"/>
      <c r="C235" s="155"/>
      <c r="D235" s="155"/>
      <c r="E235" s="155" t="s">
        <v>669</v>
      </c>
      <c r="F235" s="156">
        <v>11.496875848954089</v>
      </c>
      <c r="G235" s="155" t="s">
        <v>670</v>
      </c>
      <c r="H235" s="156">
        <v>9.66</v>
      </c>
      <c r="I235" s="155" t="s">
        <v>671</v>
      </c>
      <c r="J235" s="156">
        <v>21.16</v>
      </c>
    </row>
    <row r="236" spans="1:10" x14ac:dyDescent="0.25">
      <c r="A236" s="155"/>
      <c r="B236" s="155"/>
      <c r="C236" s="155"/>
      <c r="D236" s="155"/>
      <c r="E236" s="155" t="s">
        <v>672</v>
      </c>
      <c r="F236" s="156">
        <v>56.09</v>
      </c>
      <c r="G236" s="155"/>
      <c r="H236" s="268" t="s">
        <v>673</v>
      </c>
      <c r="I236" s="268"/>
      <c r="J236" s="156">
        <v>249.07</v>
      </c>
    </row>
    <row r="237" spans="1:10" x14ac:dyDescent="0.25">
      <c r="A237" s="271" t="s">
        <v>789</v>
      </c>
      <c r="B237" s="271"/>
      <c r="C237" s="271"/>
      <c r="D237" s="271"/>
      <c r="E237" s="271"/>
      <c r="F237" s="271"/>
      <c r="G237" s="271"/>
      <c r="H237" s="271"/>
      <c r="I237" s="271"/>
      <c r="J237" s="271"/>
    </row>
    <row r="238" spans="1:10" ht="15.75" thickBot="1" x14ac:dyDescent="0.3">
      <c r="A238" s="266" t="s">
        <v>923</v>
      </c>
      <c r="B238" s="266"/>
      <c r="C238" s="266"/>
      <c r="D238" s="266"/>
      <c r="E238" s="266"/>
      <c r="F238" s="266"/>
      <c r="G238" s="266"/>
      <c r="H238" s="266"/>
      <c r="I238" s="266"/>
      <c r="J238" s="266"/>
    </row>
    <row r="239" spans="1:10" ht="15.75" thickTop="1" x14ac:dyDescent="0.25">
      <c r="A239" s="188"/>
      <c r="B239" s="188"/>
      <c r="C239" s="188"/>
      <c r="D239" s="188"/>
      <c r="E239" s="188"/>
      <c r="F239" s="188"/>
      <c r="G239" s="188"/>
      <c r="H239" s="188"/>
      <c r="I239" s="188"/>
      <c r="J239" s="188"/>
    </row>
    <row r="240" spans="1:10" x14ac:dyDescent="0.25">
      <c r="A240" s="141" t="s">
        <v>714</v>
      </c>
      <c r="B240" s="142" t="s">
        <v>144</v>
      </c>
      <c r="C240" s="141" t="s">
        <v>145</v>
      </c>
      <c r="D240" s="141" t="s">
        <v>146</v>
      </c>
      <c r="E240" s="272" t="s">
        <v>659</v>
      </c>
      <c r="F240" s="272"/>
      <c r="G240" s="143" t="s">
        <v>147</v>
      </c>
      <c r="H240" s="142" t="s">
        <v>101</v>
      </c>
      <c r="I240" s="142" t="s">
        <v>148</v>
      </c>
      <c r="J240" s="142" t="s">
        <v>4</v>
      </c>
    </row>
    <row r="241" spans="1:10" ht="51" x14ac:dyDescent="0.25">
      <c r="A241" s="144" t="s">
        <v>660</v>
      </c>
      <c r="B241" s="145" t="s">
        <v>410</v>
      </c>
      <c r="C241" s="144" t="s">
        <v>152</v>
      </c>
      <c r="D241" s="144" t="s">
        <v>411</v>
      </c>
      <c r="E241" s="269" t="s">
        <v>924</v>
      </c>
      <c r="F241" s="269"/>
      <c r="G241" s="146" t="s">
        <v>159</v>
      </c>
      <c r="H241" s="149">
        <v>1</v>
      </c>
      <c r="I241" s="147">
        <v>7.71</v>
      </c>
      <c r="J241" s="147">
        <v>7.71</v>
      </c>
    </row>
    <row r="242" spans="1:10" ht="38.25" x14ac:dyDescent="0.25">
      <c r="A242" s="150" t="s">
        <v>662</v>
      </c>
      <c r="B242" s="151" t="s">
        <v>925</v>
      </c>
      <c r="C242" s="150" t="s">
        <v>161</v>
      </c>
      <c r="D242" s="150" t="s">
        <v>926</v>
      </c>
      <c r="E242" s="270" t="s">
        <v>665</v>
      </c>
      <c r="F242" s="270"/>
      <c r="G242" s="152" t="s">
        <v>159</v>
      </c>
      <c r="H242" s="153">
        <v>1</v>
      </c>
      <c r="I242" s="154">
        <v>7.19</v>
      </c>
      <c r="J242" s="154">
        <v>7.19</v>
      </c>
    </row>
    <row r="243" spans="1:10" ht="51" x14ac:dyDescent="0.25">
      <c r="A243" s="189" t="s">
        <v>798</v>
      </c>
      <c r="B243" s="190" t="s">
        <v>927</v>
      </c>
      <c r="C243" s="189" t="s">
        <v>161</v>
      </c>
      <c r="D243" s="189" t="s">
        <v>928</v>
      </c>
      <c r="E243" s="267" t="s">
        <v>929</v>
      </c>
      <c r="F243" s="267"/>
      <c r="G243" s="191" t="s">
        <v>930</v>
      </c>
      <c r="H243" s="192">
        <v>4.1700000000000001E-2</v>
      </c>
      <c r="I243" s="193">
        <v>12.67</v>
      </c>
      <c r="J243" s="193">
        <v>0.52</v>
      </c>
    </row>
    <row r="244" spans="1:10" ht="25.5" x14ac:dyDescent="0.25">
      <c r="A244" s="155"/>
      <c r="B244" s="155"/>
      <c r="C244" s="155"/>
      <c r="D244" s="155"/>
      <c r="E244" s="155" t="s">
        <v>669</v>
      </c>
      <c r="F244" s="156">
        <v>3.0317848000000001</v>
      </c>
      <c r="G244" s="155" t="s">
        <v>670</v>
      </c>
      <c r="H244" s="156">
        <v>2.5499999999999998</v>
      </c>
      <c r="I244" s="155" t="s">
        <v>671</v>
      </c>
      <c r="J244" s="156">
        <v>5.58</v>
      </c>
    </row>
    <row r="245" spans="1:10" ht="15.75" thickBot="1" x14ac:dyDescent="0.3">
      <c r="A245" s="155"/>
      <c r="B245" s="155"/>
      <c r="C245" s="155"/>
      <c r="D245" s="155"/>
      <c r="E245" s="155" t="s">
        <v>672</v>
      </c>
      <c r="F245" s="156">
        <v>2.2400000000000002</v>
      </c>
      <c r="G245" s="155"/>
      <c r="H245" s="268" t="s">
        <v>673</v>
      </c>
      <c r="I245" s="268"/>
      <c r="J245" s="156">
        <v>9.9499999999999993</v>
      </c>
    </row>
    <row r="246" spans="1:10" ht="15.75" thickTop="1" x14ac:dyDescent="0.25">
      <c r="A246" s="188"/>
      <c r="B246" s="188"/>
      <c r="C246" s="188"/>
      <c r="D246" s="188"/>
      <c r="E246" s="188"/>
      <c r="F246" s="188"/>
      <c r="G246" s="188"/>
      <c r="H246" s="188"/>
      <c r="I246" s="188"/>
      <c r="J246" s="188"/>
    </row>
    <row r="247" spans="1:10" x14ac:dyDescent="0.25">
      <c r="A247" s="141" t="s">
        <v>715</v>
      </c>
      <c r="B247" s="142" t="s">
        <v>144</v>
      </c>
      <c r="C247" s="141" t="s">
        <v>145</v>
      </c>
      <c r="D247" s="141" t="s">
        <v>146</v>
      </c>
      <c r="E247" s="272" t="s">
        <v>659</v>
      </c>
      <c r="F247" s="272"/>
      <c r="G247" s="143" t="s">
        <v>147</v>
      </c>
      <c r="H247" s="142" t="s">
        <v>101</v>
      </c>
      <c r="I247" s="142" t="s">
        <v>148</v>
      </c>
      <c r="J247" s="142" t="s">
        <v>4</v>
      </c>
    </row>
    <row r="248" spans="1:10" ht="51" x14ac:dyDescent="0.25">
      <c r="A248" s="144" t="s">
        <v>660</v>
      </c>
      <c r="B248" s="145" t="s">
        <v>241</v>
      </c>
      <c r="C248" s="144" t="s">
        <v>152</v>
      </c>
      <c r="D248" s="144" t="s">
        <v>242</v>
      </c>
      <c r="E248" s="269" t="s">
        <v>889</v>
      </c>
      <c r="F248" s="269"/>
      <c r="G248" s="146" t="s">
        <v>114</v>
      </c>
      <c r="H248" s="149">
        <v>1</v>
      </c>
      <c r="I248" s="147">
        <v>2.84</v>
      </c>
      <c r="J248" s="147">
        <v>2.84</v>
      </c>
    </row>
    <row r="249" spans="1:10" ht="38.25" x14ac:dyDescent="0.25">
      <c r="A249" s="150" t="s">
        <v>662</v>
      </c>
      <c r="B249" s="151" t="s">
        <v>887</v>
      </c>
      <c r="C249" s="150" t="s">
        <v>161</v>
      </c>
      <c r="D249" s="150" t="s">
        <v>888</v>
      </c>
      <c r="E249" s="270" t="s">
        <v>889</v>
      </c>
      <c r="F249" s="270"/>
      <c r="G249" s="152" t="s">
        <v>159</v>
      </c>
      <c r="H249" s="153">
        <v>0.10050000000000001</v>
      </c>
      <c r="I249" s="154">
        <v>9.69</v>
      </c>
      <c r="J249" s="154">
        <v>0.97</v>
      </c>
    </row>
    <row r="250" spans="1:10" ht="38.25" x14ac:dyDescent="0.25">
      <c r="A250" s="150" t="s">
        <v>662</v>
      </c>
      <c r="B250" s="151" t="s">
        <v>931</v>
      </c>
      <c r="C250" s="150" t="s">
        <v>161</v>
      </c>
      <c r="D250" s="150" t="s">
        <v>932</v>
      </c>
      <c r="E250" s="270" t="s">
        <v>889</v>
      </c>
      <c r="F250" s="270"/>
      <c r="G250" s="152" t="s">
        <v>159</v>
      </c>
      <c r="H250" s="153">
        <v>0.2011</v>
      </c>
      <c r="I250" s="154">
        <v>9.31</v>
      </c>
      <c r="J250" s="154">
        <v>1.87</v>
      </c>
    </row>
    <row r="251" spans="1:10" ht="25.5" x14ac:dyDescent="0.25">
      <c r="A251" s="155"/>
      <c r="B251" s="155"/>
      <c r="C251" s="155"/>
      <c r="D251" s="155"/>
      <c r="E251" s="155" t="s">
        <v>669</v>
      </c>
      <c r="F251" s="156">
        <v>0.16299918500407498</v>
      </c>
      <c r="G251" s="155" t="s">
        <v>670</v>
      </c>
      <c r="H251" s="156">
        <v>0.14000000000000001</v>
      </c>
      <c r="I251" s="155" t="s">
        <v>671</v>
      </c>
      <c r="J251" s="156">
        <v>0.3</v>
      </c>
    </row>
    <row r="252" spans="1:10" x14ac:dyDescent="0.25">
      <c r="A252" s="155"/>
      <c r="B252" s="155"/>
      <c r="C252" s="155"/>
      <c r="D252" s="155"/>
      <c r="E252" s="155" t="s">
        <v>672</v>
      </c>
      <c r="F252" s="156">
        <v>0.82</v>
      </c>
      <c r="G252" s="155"/>
      <c r="H252" s="268" t="s">
        <v>673</v>
      </c>
      <c r="I252" s="268"/>
      <c r="J252" s="156">
        <v>3.66</v>
      </c>
    </row>
    <row r="253" spans="1:10" x14ac:dyDescent="0.25">
      <c r="A253" s="271" t="s">
        <v>789</v>
      </c>
      <c r="B253" s="271"/>
      <c r="C253" s="271"/>
      <c r="D253" s="271"/>
      <c r="E253" s="271"/>
      <c r="F253" s="271"/>
      <c r="G253" s="271"/>
      <c r="H253" s="271"/>
      <c r="I253" s="271"/>
      <c r="J253" s="271"/>
    </row>
    <row r="254" spans="1:10" ht="15.75" thickBot="1" x14ac:dyDescent="0.3">
      <c r="A254" s="266" t="s">
        <v>933</v>
      </c>
      <c r="B254" s="266"/>
      <c r="C254" s="266"/>
      <c r="D254" s="266"/>
      <c r="E254" s="266"/>
      <c r="F254" s="266"/>
      <c r="G254" s="266"/>
      <c r="H254" s="266"/>
      <c r="I254" s="266"/>
      <c r="J254" s="266"/>
    </row>
    <row r="255" spans="1:10" ht="15.75" thickTop="1" x14ac:dyDescent="0.25">
      <c r="A255" s="188"/>
      <c r="B255" s="188"/>
      <c r="C255" s="188"/>
      <c r="D255" s="188"/>
      <c r="E255" s="188"/>
      <c r="F255" s="188"/>
      <c r="G255" s="188"/>
      <c r="H255" s="188"/>
      <c r="I255" s="188"/>
      <c r="J255" s="188"/>
    </row>
    <row r="256" spans="1:10" x14ac:dyDescent="0.25">
      <c r="A256" s="141" t="s">
        <v>716</v>
      </c>
      <c r="B256" s="142" t="s">
        <v>144</v>
      </c>
      <c r="C256" s="141" t="s">
        <v>145</v>
      </c>
      <c r="D256" s="141" t="s">
        <v>146</v>
      </c>
      <c r="E256" s="272" t="s">
        <v>659</v>
      </c>
      <c r="F256" s="272"/>
      <c r="G256" s="143" t="s">
        <v>147</v>
      </c>
      <c r="H256" s="142" t="s">
        <v>101</v>
      </c>
      <c r="I256" s="142" t="s">
        <v>148</v>
      </c>
      <c r="J256" s="142" t="s">
        <v>4</v>
      </c>
    </row>
    <row r="257" spans="1:10" ht="76.5" x14ac:dyDescent="0.25">
      <c r="A257" s="144" t="s">
        <v>660</v>
      </c>
      <c r="B257" s="145" t="s">
        <v>244</v>
      </c>
      <c r="C257" s="144" t="s">
        <v>152</v>
      </c>
      <c r="D257" s="144" t="s">
        <v>717</v>
      </c>
      <c r="E257" s="269" t="s">
        <v>889</v>
      </c>
      <c r="F257" s="269"/>
      <c r="G257" s="146" t="s">
        <v>114</v>
      </c>
      <c r="H257" s="149">
        <v>1</v>
      </c>
      <c r="I257" s="147">
        <v>5.77</v>
      </c>
      <c r="J257" s="147">
        <v>5.77</v>
      </c>
    </row>
    <row r="258" spans="1:10" ht="38.25" x14ac:dyDescent="0.25">
      <c r="A258" s="150" t="s">
        <v>662</v>
      </c>
      <c r="B258" s="151" t="s">
        <v>887</v>
      </c>
      <c r="C258" s="150" t="s">
        <v>161</v>
      </c>
      <c r="D258" s="150" t="s">
        <v>888</v>
      </c>
      <c r="E258" s="270" t="s">
        <v>889</v>
      </c>
      <c r="F258" s="270"/>
      <c r="G258" s="152" t="s">
        <v>159</v>
      </c>
      <c r="H258" s="153">
        <v>0.20419999999999999</v>
      </c>
      <c r="I258" s="154">
        <v>9.69</v>
      </c>
      <c r="J258" s="154">
        <v>1.97</v>
      </c>
    </row>
    <row r="259" spans="1:10" ht="38.25" x14ac:dyDescent="0.25">
      <c r="A259" s="150" t="s">
        <v>662</v>
      </c>
      <c r="B259" s="151" t="s">
        <v>931</v>
      </c>
      <c r="C259" s="150" t="s">
        <v>161</v>
      </c>
      <c r="D259" s="150" t="s">
        <v>932</v>
      </c>
      <c r="E259" s="270" t="s">
        <v>889</v>
      </c>
      <c r="F259" s="270"/>
      <c r="G259" s="152" t="s">
        <v>159</v>
      </c>
      <c r="H259" s="153">
        <v>0.40839999999999999</v>
      </c>
      <c r="I259" s="154">
        <v>9.31</v>
      </c>
      <c r="J259" s="154">
        <v>3.8</v>
      </c>
    </row>
    <row r="260" spans="1:10" ht="25.5" x14ac:dyDescent="0.25">
      <c r="A260" s="155"/>
      <c r="B260" s="155"/>
      <c r="C260" s="155"/>
      <c r="D260" s="155"/>
      <c r="E260" s="155" t="s">
        <v>669</v>
      </c>
      <c r="F260" s="156">
        <v>0.33143167617495245</v>
      </c>
      <c r="G260" s="155" t="s">
        <v>670</v>
      </c>
      <c r="H260" s="156">
        <v>0.28000000000000003</v>
      </c>
      <c r="I260" s="155" t="s">
        <v>671</v>
      </c>
      <c r="J260" s="156">
        <v>0.61</v>
      </c>
    </row>
    <row r="261" spans="1:10" x14ac:dyDescent="0.25">
      <c r="A261" s="155"/>
      <c r="B261" s="155"/>
      <c r="C261" s="155"/>
      <c r="D261" s="155"/>
      <c r="E261" s="155" t="s">
        <v>672</v>
      </c>
      <c r="F261" s="156">
        <v>1.67</v>
      </c>
      <c r="G261" s="155"/>
      <c r="H261" s="268" t="s">
        <v>673</v>
      </c>
      <c r="I261" s="268"/>
      <c r="J261" s="156">
        <v>7.44</v>
      </c>
    </row>
    <row r="262" spans="1:10" x14ac:dyDescent="0.25">
      <c r="A262" s="271" t="s">
        <v>789</v>
      </c>
      <c r="B262" s="271"/>
      <c r="C262" s="271"/>
      <c r="D262" s="271"/>
      <c r="E262" s="271"/>
      <c r="F262" s="271"/>
      <c r="G262" s="271"/>
      <c r="H262" s="271"/>
      <c r="I262" s="271"/>
      <c r="J262" s="271"/>
    </row>
    <row r="263" spans="1:10" ht="15.75" thickBot="1" x14ac:dyDescent="0.3">
      <c r="A263" s="266" t="s">
        <v>933</v>
      </c>
      <c r="B263" s="266"/>
      <c r="C263" s="266"/>
      <c r="D263" s="266"/>
      <c r="E263" s="266"/>
      <c r="F263" s="266"/>
      <c r="G263" s="266"/>
      <c r="H263" s="266"/>
      <c r="I263" s="266"/>
      <c r="J263" s="266"/>
    </row>
    <row r="264" spans="1:10" ht="15.75" thickTop="1" x14ac:dyDescent="0.25">
      <c r="A264" s="188"/>
      <c r="B264" s="188"/>
      <c r="C264" s="188"/>
      <c r="D264" s="188"/>
      <c r="E264" s="188"/>
      <c r="F264" s="188"/>
      <c r="G264" s="188"/>
      <c r="H264" s="188"/>
      <c r="I264" s="188"/>
      <c r="J264" s="188"/>
    </row>
    <row r="265" spans="1:10" x14ac:dyDescent="0.25">
      <c r="A265" s="141" t="s">
        <v>718</v>
      </c>
      <c r="B265" s="142" t="s">
        <v>144</v>
      </c>
      <c r="C265" s="141" t="s">
        <v>145</v>
      </c>
      <c r="D265" s="141" t="s">
        <v>146</v>
      </c>
      <c r="E265" s="272" t="s">
        <v>659</v>
      </c>
      <c r="F265" s="272"/>
      <c r="G265" s="143" t="s">
        <v>147</v>
      </c>
      <c r="H265" s="142" t="s">
        <v>101</v>
      </c>
      <c r="I265" s="142" t="s">
        <v>148</v>
      </c>
      <c r="J265" s="142" t="s">
        <v>4</v>
      </c>
    </row>
    <row r="266" spans="1:10" ht="51" x14ac:dyDescent="0.25">
      <c r="A266" s="144" t="s">
        <v>660</v>
      </c>
      <c r="B266" s="145" t="s">
        <v>245</v>
      </c>
      <c r="C266" s="144" t="s">
        <v>152</v>
      </c>
      <c r="D266" s="144" t="s">
        <v>246</v>
      </c>
      <c r="E266" s="269" t="s">
        <v>889</v>
      </c>
      <c r="F266" s="269"/>
      <c r="G266" s="146" t="s">
        <v>114</v>
      </c>
      <c r="H266" s="149">
        <v>1</v>
      </c>
      <c r="I266" s="147">
        <v>1.79</v>
      </c>
      <c r="J266" s="147">
        <v>1.79</v>
      </c>
    </row>
    <row r="267" spans="1:10" ht="38.25" x14ac:dyDescent="0.25">
      <c r="A267" s="150" t="s">
        <v>662</v>
      </c>
      <c r="B267" s="151" t="s">
        <v>887</v>
      </c>
      <c r="C267" s="150" t="s">
        <v>161</v>
      </c>
      <c r="D267" s="150" t="s">
        <v>888</v>
      </c>
      <c r="E267" s="270" t="s">
        <v>889</v>
      </c>
      <c r="F267" s="270"/>
      <c r="G267" s="152" t="s">
        <v>159</v>
      </c>
      <c r="H267" s="153">
        <v>6.2799999999999995E-2</v>
      </c>
      <c r="I267" s="154">
        <v>9.69</v>
      </c>
      <c r="J267" s="154">
        <v>0.6</v>
      </c>
    </row>
    <row r="268" spans="1:10" ht="38.25" x14ac:dyDescent="0.25">
      <c r="A268" s="150" t="s">
        <v>662</v>
      </c>
      <c r="B268" s="151" t="s">
        <v>890</v>
      </c>
      <c r="C268" s="150" t="s">
        <v>161</v>
      </c>
      <c r="D268" s="150" t="s">
        <v>891</v>
      </c>
      <c r="E268" s="270" t="s">
        <v>889</v>
      </c>
      <c r="F268" s="270"/>
      <c r="G268" s="152" t="s">
        <v>159</v>
      </c>
      <c r="H268" s="153">
        <v>0.12570000000000001</v>
      </c>
      <c r="I268" s="154">
        <v>9.5299999999999994</v>
      </c>
      <c r="J268" s="154">
        <v>1.19</v>
      </c>
    </row>
    <row r="269" spans="1:10" ht="25.5" x14ac:dyDescent="0.25">
      <c r="A269" s="155"/>
      <c r="B269" s="155"/>
      <c r="C269" s="155"/>
      <c r="D269" s="155"/>
      <c r="E269" s="155" t="s">
        <v>669</v>
      </c>
      <c r="F269" s="156">
        <v>9.7799511002444994E-2</v>
      </c>
      <c r="G269" s="155" t="s">
        <v>670</v>
      </c>
      <c r="H269" s="156">
        <v>0.08</v>
      </c>
      <c r="I269" s="155" t="s">
        <v>671</v>
      </c>
      <c r="J269" s="156">
        <v>0.18</v>
      </c>
    </row>
    <row r="270" spans="1:10" x14ac:dyDescent="0.25">
      <c r="A270" s="155"/>
      <c r="B270" s="155"/>
      <c r="C270" s="155"/>
      <c r="D270" s="155"/>
      <c r="E270" s="155" t="s">
        <v>672</v>
      </c>
      <c r="F270" s="156">
        <v>0.52</v>
      </c>
      <c r="G270" s="155"/>
      <c r="H270" s="268" t="s">
        <v>673</v>
      </c>
      <c r="I270" s="268"/>
      <c r="J270" s="156">
        <v>2.31</v>
      </c>
    </row>
    <row r="271" spans="1:10" x14ac:dyDescent="0.25">
      <c r="A271" s="271" t="s">
        <v>789</v>
      </c>
      <c r="B271" s="271"/>
      <c r="C271" s="271"/>
      <c r="D271" s="271"/>
      <c r="E271" s="271"/>
      <c r="F271" s="271"/>
      <c r="G271" s="271"/>
      <c r="H271" s="271"/>
      <c r="I271" s="271"/>
      <c r="J271" s="271"/>
    </row>
    <row r="272" spans="1:10" ht="15.75" thickBot="1" x14ac:dyDescent="0.3">
      <c r="A272" s="266" t="s">
        <v>933</v>
      </c>
      <c r="B272" s="266"/>
      <c r="C272" s="266"/>
      <c r="D272" s="266"/>
      <c r="E272" s="266"/>
      <c r="F272" s="266"/>
      <c r="G272" s="266"/>
      <c r="H272" s="266"/>
      <c r="I272" s="266"/>
      <c r="J272" s="266"/>
    </row>
    <row r="273" spans="1:10" ht="15.75" thickTop="1" x14ac:dyDescent="0.25">
      <c r="A273" s="188"/>
      <c r="B273" s="188"/>
      <c r="C273" s="188"/>
      <c r="D273" s="188"/>
      <c r="E273" s="188"/>
      <c r="F273" s="188"/>
      <c r="G273" s="188"/>
      <c r="H273" s="188"/>
      <c r="I273" s="188"/>
      <c r="J273" s="188"/>
    </row>
    <row r="274" spans="1:10" x14ac:dyDescent="0.25">
      <c r="A274" s="141" t="s">
        <v>719</v>
      </c>
      <c r="B274" s="142" t="s">
        <v>144</v>
      </c>
      <c r="C274" s="141" t="s">
        <v>145</v>
      </c>
      <c r="D274" s="141" t="s">
        <v>146</v>
      </c>
      <c r="E274" s="272" t="s">
        <v>659</v>
      </c>
      <c r="F274" s="272"/>
      <c r="G274" s="143" t="s">
        <v>147</v>
      </c>
      <c r="H274" s="142" t="s">
        <v>101</v>
      </c>
      <c r="I274" s="142" t="s">
        <v>148</v>
      </c>
      <c r="J274" s="142" t="s">
        <v>4</v>
      </c>
    </row>
    <row r="275" spans="1:10" ht="51" x14ac:dyDescent="0.25">
      <c r="A275" s="144" t="s">
        <v>660</v>
      </c>
      <c r="B275" s="145" t="s">
        <v>247</v>
      </c>
      <c r="C275" s="144" t="s">
        <v>152</v>
      </c>
      <c r="D275" s="144" t="s">
        <v>248</v>
      </c>
      <c r="E275" s="269" t="s">
        <v>889</v>
      </c>
      <c r="F275" s="269"/>
      <c r="G275" s="146" t="s">
        <v>114</v>
      </c>
      <c r="H275" s="149">
        <v>1</v>
      </c>
      <c r="I275" s="147">
        <v>2.25</v>
      </c>
      <c r="J275" s="147">
        <v>2.25</v>
      </c>
    </row>
    <row r="276" spans="1:10" ht="38.25" x14ac:dyDescent="0.25">
      <c r="A276" s="150" t="s">
        <v>662</v>
      </c>
      <c r="B276" s="151" t="s">
        <v>887</v>
      </c>
      <c r="C276" s="150" t="s">
        <v>161</v>
      </c>
      <c r="D276" s="150" t="s">
        <v>888</v>
      </c>
      <c r="E276" s="270" t="s">
        <v>889</v>
      </c>
      <c r="F276" s="270"/>
      <c r="G276" s="152" t="s">
        <v>159</v>
      </c>
      <c r="H276" s="153">
        <v>7.85E-2</v>
      </c>
      <c r="I276" s="154">
        <v>9.69</v>
      </c>
      <c r="J276" s="154">
        <v>0.76</v>
      </c>
    </row>
    <row r="277" spans="1:10" ht="38.25" x14ac:dyDescent="0.25">
      <c r="A277" s="150" t="s">
        <v>662</v>
      </c>
      <c r="B277" s="151" t="s">
        <v>890</v>
      </c>
      <c r="C277" s="150" t="s">
        <v>161</v>
      </c>
      <c r="D277" s="150" t="s">
        <v>891</v>
      </c>
      <c r="E277" s="270" t="s">
        <v>889</v>
      </c>
      <c r="F277" s="270"/>
      <c r="G277" s="152" t="s">
        <v>159</v>
      </c>
      <c r="H277" s="153">
        <v>0.15709999999999999</v>
      </c>
      <c r="I277" s="154">
        <v>9.5299999999999994</v>
      </c>
      <c r="J277" s="154">
        <v>1.49</v>
      </c>
    </row>
    <row r="278" spans="1:10" ht="25.5" x14ac:dyDescent="0.25">
      <c r="A278" s="155"/>
      <c r="B278" s="155"/>
      <c r="C278" s="155"/>
      <c r="D278" s="155"/>
      <c r="E278" s="155" t="s">
        <v>669</v>
      </c>
      <c r="F278" s="156">
        <v>0.11953273566965499</v>
      </c>
      <c r="G278" s="155" t="s">
        <v>670</v>
      </c>
      <c r="H278" s="156">
        <v>0.1</v>
      </c>
      <c r="I278" s="155" t="s">
        <v>671</v>
      </c>
      <c r="J278" s="156">
        <v>0.22</v>
      </c>
    </row>
    <row r="279" spans="1:10" x14ac:dyDescent="0.25">
      <c r="A279" s="155"/>
      <c r="B279" s="155"/>
      <c r="C279" s="155"/>
      <c r="D279" s="155"/>
      <c r="E279" s="155" t="s">
        <v>672</v>
      </c>
      <c r="F279" s="156">
        <v>0.65</v>
      </c>
      <c r="G279" s="155"/>
      <c r="H279" s="268" t="s">
        <v>673</v>
      </c>
      <c r="I279" s="268"/>
      <c r="J279" s="156">
        <v>2.9</v>
      </c>
    </row>
    <row r="280" spans="1:10" x14ac:dyDescent="0.25">
      <c r="A280" s="271" t="s">
        <v>789</v>
      </c>
      <c r="B280" s="271"/>
      <c r="C280" s="271"/>
      <c r="D280" s="271"/>
      <c r="E280" s="271"/>
      <c r="F280" s="271"/>
      <c r="G280" s="271"/>
      <c r="H280" s="271"/>
      <c r="I280" s="271"/>
      <c r="J280" s="271"/>
    </row>
    <row r="281" spans="1:10" ht="15.75" thickBot="1" x14ac:dyDescent="0.3">
      <c r="A281" s="266" t="s">
        <v>933</v>
      </c>
      <c r="B281" s="266"/>
      <c r="C281" s="266"/>
      <c r="D281" s="266"/>
      <c r="E281" s="266"/>
      <c r="F281" s="266"/>
      <c r="G281" s="266"/>
      <c r="H281" s="266"/>
      <c r="I281" s="266"/>
      <c r="J281" s="266"/>
    </row>
    <row r="282" spans="1:10" ht="15.75" thickTop="1" x14ac:dyDescent="0.25">
      <c r="A282" s="188"/>
      <c r="B282" s="188"/>
      <c r="C282" s="188"/>
      <c r="D282" s="188"/>
      <c r="E282" s="188"/>
      <c r="F282" s="188"/>
      <c r="G282" s="188"/>
      <c r="H282" s="188"/>
      <c r="I282" s="188"/>
      <c r="J282" s="188"/>
    </row>
    <row r="283" spans="1:10" x14ac:dyDescent="0.25">
      <c r="A283" s="141" t="s">
        <v>720</v>
      </c>
      <c r="B283" s="142" t="s">
        <v>144</v>
      </c>
      <c r="C283" s="141" t="s">
        <v>145</v>
      </c>
      <c r="D283" s="141" t="s">
        <v>146</v>
      </c>
      <c r="E283" s="272" t="s">
        <v>659</v>
      </c>
      <c r="F283" s="272"/>
      <c r="G283" s="143" t="s">
        <v>147</v>
      </c>
      <c r="H283" s="142" t="s">
        <v>101</v>
      </c>
      <c r="I283" s="142" t="s">
        <v>148</v>
      </c>
      <c r="J283" s="142" t="s">
        <v>4</v>
      </c>
    </row>
    <row r="284" spans="1:10" ht="51" x14ac:dyDescent="0.25">
      <c r="A284" s="144" t="s">
        <v>660</v>
      </c>
      <c r="B284" s="145" t="s">
        <v>249</v>
      </c>
      <c r="C284" s="144" t="s">
        <v>152</v>
      </c>
      <c r="D284" s="144" t="s">
        <v>250</v>
      </c>
      <c r="E284" s="269" t="s">
        <v>889</v>
      </c>
      <c r="F284" s="269"/>
      <c r="G284" s="146" t="s">
        <v>114</v>
      </c>
      <c r="H284" s="149">
        <v>1</v>
      </c>
      <c r="I284" s="147">
        <v>2.88</v>
      </c>
      <c r="J284" s="147">
        <v>2.88</v>
      </c>
    </row>
    <row r="285" spans="1:10" ht="38.25" x14ac:dyDescent="0.25">
      <c r="A285" s="150" t="s">
        <v>662</v>
      </c>
      <c r="B285" s="151" t="s">
        <v>887</v>
      </c>
      <c r="C285" s="150" t="s">
        <v>161</v>
      </c>
      <c r="D285" s="150" t="s">
        <v>888</v>
      </c>
      <c r="E285" s="270" t="s">
        <v>889</v>
      </c>
      <c r="F285" s="270"/>
      <c r="G285" s="152" t="s">
        <v>159</v>
      </c>
      <c r="H285" s="153">
        <v>0.10050000000000001</v>
      </c>
      <c r="I285" s="154">
        <v>9.69</v>
      </c>
      <c r="J285" s="154">
        <v>0.97</v>
      </c>
    </row>
    <row r="286" spans="1:10" ht="38.25" x14ac:dyDescent="0.25">
      <c r="A286" s="150" t="s">
        <v>662</v>
      </c>
      <c r="B286" s="151" t="s">
        <v>890</v>
      </c>
      <c r="C286" s="150" t="s">
        <v>161</v>
      </c>
      <c r="D286" s="150" t="s">
        <v>891</v>
      </c>
      <c r="E286" s="270" t="s">
        <v>889</v>
      </c>
      <c r="F286" s="270"/>
      <c r="G286" s="152" t="s">
        <v>159</v>
      </c>
      <c r="H286" s="153">
        <v>0.2011</v>
      </c>
      <c r="I286" s="154">
        <v>9.5299999999999994</v>
      </c>
      <c r="J286" s="154">
        <v>1.91</v>
      </c>
    </row>
    <row r="287" spans="1:10" ht="25.5" x14ac:dyDescent="0.25">
      <c r="A287" s="155"/>
      <c r="B287" s="155"/>
      <c r="C287" s="155"/>
      <c r="D287" s="155"/>
      <c r="E287" s="155" t="s">
        <v>669</v>
      </c>
      <c r="F287" s="156">
        <v>0.16299918500407498</v>
      </c>
      <c r="G287" s="155" t="s">
        <v>670</v>
      </c>
      <c r="H287" s="156">
        <v>0.14000000000000001</v>
      </c>
      <c r="I287" s="155" t="s">
        <v>671</v>
      </c>
      <c r="J287" s="156">
        <v>0.3</v>
      </c>
    </row>
    <row r="288" spans="1:10" x14ac:dyDescent="0.25">
      <c r="A288" s="155"/>
      <c r="B288" s="155"/>
      <c r="C288" s="155"/>
      <c r="D288" s="155"/>
      <c r="E288" s="155" t="s">
        <v>672</v>
      </c>
      <c r="F288" s="156">
        <v>0.83</v>
      </c>
      <c r="G288" s="155"/>
      <c r="H288" s="268" t="s">
        <v>673</v>
      </c>
      <c r="I288" s="268"/>
      <c r="J288" s="156">
        <v>3.71</v>
      </c>
    </row>
    <row r="289" spans="1:10" x14ac:dyDescent="0.25">
      <c r="A289" s="271" t="s">
        <v>789</v>
      </c>
      <c r="B289" s="271"/>
      <c r="C289" s="271"/>
      <c r="D289" s="271"/>
      <c r="E289" s="271"/>
      <c r="F289" s="271"/>
      <c r="G289" s="271"/>
      <c r="H289" s="271"/>
      <c r="I289" s="271"/>
      <c r="J289" s="271"/>
    </row>
    <row r="290" spans="1:10" ht="15.75" thickBot="1" x14ac:dyDescent="0.3">
      <c r="A290" s="266" t="s">
        <v>933</v>
      </c>
      <c r="B290" s="266"/>
      <c r="C290" s="266"/>
      <c r="D290" s="266"/>
      <c r="E290" s="266"/>
      <c r="F290" s="266"/>
      <c r="G290" s="266"/>
      <c r="H290" s="266"/>
      <c r="I290" s="266"/>
      <c r="J290" s="266"/>
    </row>
    <row r="291" spans="1:10" ht="15.75" thickTop="1" x14ac:dyDescent="0.25">
      <c r="A291" s="188"/>
      <c r="B291" s="188"/>
      <c r="C291" s="188"/>
      <c r="D291" s="188"/>
      <c r="E291" s="188"/>
      <c r="F291" s="188"/>
      <c r="G291" s="188"/>
      <c r="H291" s="188"/>
      <c r="I291" s="188"/>
      <c r="J291" s="188"/>
    </row>
    <row r="292" spans="1:10" x14ac:dyDescent="0.25">
      <c r="A292" s="141" t="s">
        <v>721</v>
      </c>
      <c r="B292" s="142" t="s">
        <v>144</v>
      </c>
      <c r="C292" s="141" t="s">
        <v>145</v>
      </c>
      <c r="D292" s="141" t="s">
        <v>146</v>
      </c>
      <c r="E292" s="272" t="s">
        <v>659</v>
      </c>
      <c r="F292" s="272"/>
      <c r="G292" s="143" t="s">
        <v>147</v>
      </c>
      <c r="H292" s="142" t="s">
        <v>101</v>
      </c>
      <c r="I292" s="142" t="s">
        <v>148</v>
      </c>
      <c r="J292" s="142" t="s">
        <v>4</v>
      </c>
    </row>
    <row r="293" spans="1:10" ht="51" x14ac:dyDescent="0.25">
      <c r="A293" s="144" t="s">
        <v>660</v>
      </c>
      <c r="B293" s="145" t="s">
        <v>251</v>
      </c>
      <c r="C293" s="144" t="s">
        <v>152</v>
      </c>
      <c r="D293" s="144" t="s">
        <v>252</v>
      </c>
      <c r="E293" s="269" t="s">
        <v>889</v>
      </c>
      <c r="F293" s="269"/>
      <c r="G293" s="146" t="s">
        <v>114</v>
      </c>
      <c r="H293" s="149">
        <v>1</v>
      </c>
      <c r="I293" s="147">
        <v>3.6</v>
      </c>
      <c r="J293" s="147">
        <v>3.6</v>
      </c>
    </row>
    <row r="294" spans="1:10" ht="38.25" x14ac:dyDescent="0.25">
      <c r="A294" s="150" t="s">
        <v>662</v>
      </c>
      <c r="B294" s="151" t="s">
        <v>887</v>
      </c>
      <c r="C294" s="150" t="s">
        <v>161</v>
      </c>
      <c r="D294" s="150" t="s">
        <v>888</v>
      </c>
      <c r="E294" s="270" t="s">
        <v>889</v>
      </c>
      <c r="F294" s="270"/>
      <c r="G294" s="152" t="s">
        <v>159</v>
      </c>
      <c r="H294" s="153">
        <v>0.12570000000000001</v>
      </c>
      <c r="I294" s="154">
        <v>9.69</v>
      </c>
      <c r="J294" s="154">
        <v>1.21</v>
      </c>
    </row>
    <row r="295" spans="1:10" ht="38.25" x14ac:dyDescent="0.25">
      <c r="A295" s="150" t="s">
        <v>662</v>
      </c>
      <c r="B295" s="151" t="s">
        <v>890</v>
      </c>
      <c r="C295" s="150" t="s">
        <v>161</v>
      </c>
      <c r="D295" s="150" t="s">
        <v>891</v>
      </c>
      <c r="E295" s="270" t="s">
        <v>889</v>
      </c>
      <c r="F295" s="270"/>
      <c r="G295" s="152" t="s">
        <v>159</v>
      </c>
      <c r="H295" s="153">
        <v>0.25130000000000002</v>
      </c>
      <c r="I295" s="154">
        <v>9.5299999999999994</v>
      </c>
      <c r="J295" s="154">
        <v>2.39</v>
      </c>
    </row>
    <row r="296" spans="1:10" ht="25.5" x14ac:dyDescent="0.25">
      <c r="A296" s="155"/>
      <c r="B296" s="155"/>
      <c r="C296" s="155"/>
      <c r="D296" s="155"/>
      <c r="E296" s="155" t="s">
        <v>669</v>
      </c>
      <c r="F296" s="156">
        <v>0.20103232817169248</v>
      </c>
      <c r="G296" s="155" t="s">
        <v>670</v>
      </c>
      <c r="H296" s="156">
        <v>0.17</v>
      </c>
      <c r="I296" s="155" t="s">
        <v>671</v>
      </c>
      <c r="J296" s="156">
        <v>0.37</v>
      </c>
    </row>
    <row r="297" spans="1:10" x14ac:dyDescent="0.25">
      <c r="A297" s="155"/>
      <c r="B297" s="155"/>
      <c r="C297" s="155"/>
      <c r="D297" s="155"/>
      <c r="E297" s="155" t="s">
        <v>672</v>
      </c>
      <c r="F297" s="156">
        <v>1.04</v>
      </c>
      <c r="G297" s="155"/>
      <c r="H297" s="268" t="s">
        <v>673</v>
      </c>
      <c r="I297" s="268"/>
      <c r="J297" s="156">
        <v>4.6399999999999997</v>
      </c>
    </row>
    <row r="298" spans="1:10" x14ac:dyDescent="0.25">
      <c r="A298" s="271" t="s">
        <v>789</v>
      </c>
      <c r="B298" s="271"/>
      <c r="C298" s="271"/>
      <c r="D298" s="271"/>
      <c r="E298" s="271"/>
      <c r="F298" s="271"/>
      <c r="G298" s="271"/>
      <c r="H298" s="271"/>
      <c r="I298" s="271"/>
      <c r="J298" s="271"/>
    </row>
    <row r="299" spans="1:10" ht="15.75" thickBot="1" x14ac:dyDescent="0.3">
      <c r="A299" s="266" t="s">
        <v>933</v>
      </c>
      <c r="B299" s="266"/>
      <c r="C299" s="266"/>
      <c r="D299" s="266"/>
      <c r="E299" s="266"/>
      <c r="F299" s="266"/>
      <c r="G299" s="266"/>
      <c r="H299" s="266"/>
      <c r="I299" s="266"/>
      <c r="J299" s="266"/>
    </row>
    <row r="300" spans="1:10" ht="15.75" thickTop="1" x14ac:dyDescent="0.25">
      <c r="A300" s="188"/>
      <c r="B300" s="188"/>
      <c r="C300" s="188"/>
      <c r="D300" s="188"/>
      <c r="E300" s="188"/>
      <c r="F300" s="188"/>
      <c r="G300" s="188"/>
      <c r="H300" s="188"/>
      <c r="I300" s="188"/>
      <c r="J300" s="188"/>
    </row>
    <row r="301" spans="1:10" x14ac:dyDescent="0.25">
      <c r="A301" s="141" t="s">
        <v>722</v>
      </c>
      <c r="B301" s="142" t="s">
        <v>144</v>
      </c>
      <c r="C301" s="141" t="s">
        <v>145</v>
      </c>
      <c r="D301" s="141" t="s">
        <v>146</v>
      </c>
      <c r="E301" s="272" t="s">
        <v>659</v>
      </c>
      <c r="F301" s="272"/>
      <c r="G301" s="143" t="s">
        <v>147</v>
      </c>
      <c r="H301" s="142" t="s">
        <v>101</v>
      </c>
      <c r="I301" s="142" t="s">
        <v>148</v>
      </c>
      <c r="J301" s="142" t="s">
        <v>4</v>
      </c>
    </row>
    <row r="302" spans="1:10" ht="51" x14ac:dyDescent="0.25">
      <c r="A302" s="144" t="s">
        <v>660</v>
      </c>
      <c r="B302" s="145" t="s">
        <v>264</v>
      </c>
      <c r="C302" s="144" t="s">
        <v>152</v>
      </c>
      <c r="D302" s="144" t="s">
        <v>265</v>
      </c>
      <c r="E302" s="269">
        <v>124</v>
      </c>
      <c r="F302" s="269"/>
      <c r="G302" s="146" t="s">
        <v>159</v>
      </c>
      <c r="H302" s="149">
        <v>1</v>
      </c>
      <c r="I302" s="147">
        <v>70.42</v>
      </c>
      <c r="J302" s="147">
        <v>70.42</v>
      </c>
    </row>
    <row r="303" spans="1:10" ht="25.5" x14ac:dyDescent="0.25">
      <c r="A303" s="150" t="s">
        <v>662</v>
      </c>
      <c r="B303" s="151" t="s">
        <v>806</v>
      </c>
      <c r="C303" s="150" t="s">
        <v>161</v>
      </c>
      <c r="D303" s="150" t="s">
        <v>807</v>
      </c>
      <c r="E303" s="270" t="s">
        <v>665</v>
      </c>
      <c r="F303" s="270"/>
      <c r="G303" s="152" t="s">
        <v>666</v>
      </c>
      <c r="H303" s="153">
        <v>0.55000000000000004</v>
      </c>
      <c r="I303" s="154">
        <v>20.39</v>
      </c>
      <c r="J303" s="154">
        <v>11.21</v>
      </c>
    </row>
    <row r="304" spans="1:10" ht="25.5" x14ac:dyDescent="0.25">
      <c r="A304" s="150" t="s">
        <v>662</v>
      </c>
      <c r="B304" s="151" t="s">
        <v>792</v>
      </c>
      <c r="C304" s="150" t="s">
        <v>161</v>
      </c>
      <c r="D304" s="150" t="s">
        <v>793</v>
      </c>
      <c r="E304" s="270" t="s">
        <v>665</v>
      </c>
      <c r="F304" s="270"/>
      <c r="G304" s="152" t="s">
        <v>666</v>
      </c>
      <c r="H304" s="153">
        <v>0.45</v>
      </c>
      <c r="I304" s="154">
        <v>16.32</v>
      </c>
      <c r="J304" s="154">
        <v>7.34</v>
      </c>
    </row>
    <row r="305" spans="1:10" ht="25.5" x14ac:dyDescent="0.25">
      <c r="A305" s="189" t="s">
        <v>798</v>
      </c>
      <c r="B305" s="190" t="s">
        <v>934</v>
      </c>
      <c r="C305" s="189" t="s">
        <v>810</v>
      </c>
      <c r="D305" s="189" t="s">
        <v>935</v>
      </c>
      <c r="E305" s="267" t="s">
        <v>805</v>
      </c>
      <c r="F305" s="267"/>
      <c r="G305" s="191" t="s">
        <v>159</v>
      </c>
      <c r="H305" s="192">
        <v>1.05</v>
      </c>
      <c r="I305" s="193">
        <v>38.340000000000003</v>
      </c>
      <c r="J305" s="193">
        <v>40.25</v>
      </c>
    </row>
    <row r="306" spans="1:10" x14ac:dyDescent="0.25">
      <c r="A306" s="189" t="s">
        <v>798</v>
      </c>
      <c r="B306" s="190" t="s">
        <v>914</v>
      </c>
      <c r="C306" s="189" t="s">
        <v>161</v>
      </c>
      <c r="D306" s="189" t="s">
        <v>915</v>
      </c>
      <c r="E306" s="267" t="s">
        <v>805</v>
      </c>
      <c r="F306" s="267"/>
      <c r="G306" s="191" t="s">
        <v>99</v>
      </c>
      <c r="H306" s="192">
        <v>4</v>
      </c>
      <c r="I306" s="193">
        <v>2.46</v>
      </c>
      <c r="J306" s="193">
        <v>9.84</v>
      </c>
    </row>
    <row r="307" spans="1:10" x14ac:dyDescent="0.25">
      <c r="A307" s="189" t="s">
        <v>798</v>
      </c>
      <c r="B307" s="190" t="s">
        <v>916</v>
      </c>
      <c r="C307" s="189" t="s">
        <v>161</v>
      </c>
      <c r="D307" s="189" t="s">
        <v>917</v>
      </c>
      <c r="E307" s="267" t="s">
        <v>805</v>
      </c>
      <c r="F307" s="267"/>
      <c r="G307" s="191" t="s">
        <v>99</v>
      </c>
      <c r="H307" s="192">
        <v>0.38</v>
      </c>
      <c r="I307" s="193">
        <v>4.6900000000000004</v>
      </c>
      <c r="J307" s="193">
        <v>1.78</v>
      </c>
    </row>
    <row r="308" spans="1:10" ht="25.5" x14ac:dyDescent="0.25">
      <c r="A308" s="155"/>
      <c r="B308" s="155"/>
      <c r="C308" s="155"/>
      <c r="D308" s="155"/>
      <c r="E308" s="155" t="s">
        <v>669</v>
      </c>
      <c r="F308" s="156">
        <v>7.7478945938603641</v>
      </c>
      <c r="G308" s="155" t="s">
        <v>670</v>
      </c>
      <c r="H308" s="156">
        <v>6.51</v>
      </c>
      <c r="I308" s="155" t="s">
        <v>671</v>
      </c>
      <c r="J308" s="156">
        <v>14.26</v>
      </c>
    </row>
    <row r="309" spans="1:10" x14ac:dyDescent="0.25">
      <c r="A309" s="155"/>
      <c r="B309" s="155"/>
      <c r="C309" s="155"/>
      <c r="D309" s="155"/>
      <c r="E309" s="155" t="s">
        <v>672</v>
      </c>
      <c r="F309" s="156">
        <v>20.47</v>
      </c>
      <c r="G309" s="155"/>
      <c r="H309" s="268" t="s">
        <v>673</v>
      </c>
      <c r="I309" s="268"/>
      <c r="J309" s="156">
        <v>90.89</v>
      </c>
    </row>
    <row r="310" spans="1:10" x14ac:dyDescent="0.25">
      <c r="A310" s="271" t="s">
        <v>789</v>
      </c>
      <c r="B310" s="271"/>
      <c r="C310" s="271"/>
      <c r="D310" s="271"/>
      <c r="E310" s="271"/>
      <c r="F310" s="271"/>
      <c r="G310" s="271"/>
      <c r="H310" s="271"/>
      <c r="I310" s="271"/>
      <c r="J310" s="271"/>
    </row>
    <row r="311" spans="1:10" ht="15.75" thickBot="1" x14ac:dyDescent="0.3">
      <c r="A311" s="266" t="s">
        <v>936</v>
      </c>
      <c r="B311" s="266"/>
      <c r="C311" s="266"/>
      <c r="D311" s="266"/>
      <c r="E311" s="266"/>
      <c r="F311" s="266"/>
      <c r="G311" s="266"/>
      <c r="H311" s="266"/>
      <c r="I311" s="266"/>
      <c r="J311" s="266"/>
    </row>
    <row r="312" spans="1:10" ht="15.75" thickTop="1" x14ac:dyDescent="0.25">
      <c r="A312" s="188"/>
      <c r="B312" s="188"/>
      <c r="C312" s="188"/>
      <c r="D312" s="188"/>
      <c r="E312" s="188"/>
      <c r="F312" s="188"/>
      <c r="G312" s="188"/>
      <c r="H312" s="188"/>
      <c r="I312" s="188"/>
      <c r="J312" s="188"/>
    </row>
    <row r="313" spans="1:10" x14ac:dyDescent="0.25">
      <c r="A313" s="141" t="s">
        <v>723</v>
      </c>
      <c r="B313" s="142" t="s">
        <v>144</v>
      </c>
      <c r="C313" s="141" t="s">
        <v>145</v>
      </c>
      <c r="D313" s="141" t="s">
        <v>146</v>
      </c>
      <c r="E313" s="272" t="s">
        <v>659</v>
      </c>
      <c r="F313" s="272"/>
      <c r="G313" s="143" t="s">
        <v>147</v>
      </c>
      <c r="H313" s="142" t="s">
        <v>101</v>
      </c>
      <c r="I313" s="142" t="s">
        <v>148</v>
      </c>
      <c r="J313" s="142" t="s">
        <v>4</v>
      </c>
    </row>
    <row r="314" spans="1:10" ht="51" x14ac:dyDescent="0.25">
      <c r="A314" s="144" t="s">
        <v>660</v>
      </c>
      <c r="B314" s="145" t="s">
        <v>266</v>
      </c>
      <c r="C314" s="144" t="s">
        <v>152</v>
      </c>
      <c r="D314" s="144" t="s">
        <v>267</v>
      </c>
      <c r="E314" s="269" t="s">
        <v>937</v>
      </c>
      <c r="F314" s="269"/>
      <c r="G314" s="146" t="s">
        <v>100</v>
      </c>
      <c r="H314" s="149">
        <v>1</v>
      </c>
      <c r="I314" s="147">
        <v>7.35</v>
      </c>
      <c r="J314" s="147">
        <v>7.35</v>
      </c>
    </row>
    <row r="315" spans="1:10" ht="25.5" x14ac:dyDescent="0.25">
      <c r="A315" s="150" t="s">
        <v>662</v>
      </c>
      <c r="B315" s="151" t="s">
        <v>938</v>
      </c>
      <c r="C315" s="150" t="s">
        <v>161</v>
      </c>
      <c r="D315" s="150" t="s">
        <v>939</v>
      </c>
      <c r="E315" s="270" t="s">
        <v>665</v>
      </c>
      <c r="F315" s="270"/>
      <c r="G315" s="152" t="s">
        <v>666</v>
      </c>
      <c r="H315" s="153">
        <v>8.5000000000000006E-2</v>
      </c>
      <c r="I315" s="154">
        <v>20.29</v>
      </c>
      <c r="J315" s="154">
        <v>1.72</v>
      </c>
    </row>
    <row r="316" spans="1:10" ht="25.5" x14ac:dyDescent="0.25">
      <c r="A316" s="150" t="s">
        <v>662</v>
      </c>
      <c r="B316" s="151" t="s">
        <v>792</v>
      </c>
      <c r="C316" s="150" t="s">
        <v>161</v>
      </c>
      <c r="D316" s="150" t="s">
        <v>793</v>
      </c>
      <c r="E316" s="270" t="s">
        <v>665</v>
      </c>
      <c r="F316" s="270"/>
      <c r="G316" s="152" t="s">
        <v>666</v>
      </c>
      <c r="H316" s="153">
        <v>3.1E-2</v>
      </c>
      <c r="I316" s="154">
        <v>16.32</v>
      </c>
      <c r="J316" s="154">
        <v>0.5</v>
      </c>
    </row>
    <row r="317" spans="1:10" x14ac:dyDescent="0.25">
      <c r="A317" s="189" t="s">
        <v>798</v>
      </c>
      <c r="B317" s="190" t="s">
        <v>940</v>
      </c>
      <c r="C317" s="189" t="s">
        <v>161</v>
      </c>
      <c r="D317" s="189" t="s">
        <v>941</v>
      </c>
      <c r="E317" s="267" t="s">
        <v>805</v>
      </c>
      <c r="F317" s="267"/>
      <c r="G317" s="191" t="s">
        <v>99</v>
      </c>
      <c r="H317" s="192">
        <v>0.60299999999999998</v>
      </c>
      <c r="I317" s="193">
        <v>0.8</v>
      </c>
      <c r="J317" s="193">
        <v>0.48</v>
      </c>
    </row>
    <row r="318" spans="1:10" x14ac:dyDescent="0.25">
      <c r="A318" s="189" t="s">
        <v>798</v>
      </c>
      <c r="B318" s="190" t="s">
        <v>916</v>
      </c>
      <c r="C318" s="189" t="s">
        <v>161</v>
      </c>
      <c r="D318" s="189" t="s">
        <v>917</v>
      </c>
      <c r="E318" s="267" t="s">
        <v>805</v>
      </c>
      <c r="F318" s="267"/>
      <c r="G318" s="191" t="s">
        <v>99</v>
      </c>
      <c r="H318" s="192">
        <v>8.4000000000000005E-2</v>
      </c>
      <c r="I318" s="193">
        <v>4.6900000000000004</v>
      </c>
      <c r="J318" s="193">
        <v>0.39</v>
      </c>
    </row>
    <row r="319" spans="1:10" ht="25.5" x14ac:dyDescent="0.25">
      <c r="A319" s="189" t="s">
        <v>798</v>
      </c>
      <c r="B319" s="190" t="s">
        <v>942</v>
      </c>
      <c r="C319" s="189" t="s">
        <v>810</v>
      </c>
      <c r="D319" s="189" t="s">
        <v>943</v>
      </c>
      <c r="E319" s="267" t="s">
        <v>805</v>
      </c>
      <c r="F319" s="267"/>
      <c r="G319" s="191" t="s">
        <v>159</v>
      </c>
      <c r="H319" s="192">
        <v>7.4999999999999997E-2</v>
      </c>
      <c r="I319" s="193">
        <v>56.9</v>
      </c>
      <c r="J319" s="193">
        <v>4.26</v>
      </c>
    </row>
    <row r="320" spans="1:10" ht="25.5" x14ac:dyDescent="0.25">
      <c r="A320" s="155"/>
      <c r="B320" s="155"/>
      <c r="C320" s="155"/>
      <c r="D320" s="155"/>
      <c r="E320" s="155" t="s">
        <v>669</v>
      </c>
      <c r="F320" s="156">
        <v>0.93452866069002993</v>
      </c>
      <c r="G320" s="155" t="s">
        <v>670</v>
      </c>
      <c r="H320" s="156">
        <v>0.79</v>
      </c>
      <c r="I320" s="155" t="s">
        <v>671</v>
      </c>
      <c r="J320" s="156">
        <v>1.72</v>
      </c>
    </row>
    <row r="321" spans="1:10" x14ac:dyDescent="0.25">
      <c r="A321" s="155"/>
      <c r="B321" s="155"/>
      <c r="C321" s="155"/>
      <c r="D321" s="155"/>
      <c r="E321" s="155" t="s">
        <v>672</v>
      </c>
      <c r="F321" s="156">
        <v>2.13</v>
      </c>
      <c r="G321" s="155"/>
      <c r="H321" s="268" t="s">
        <v>673</v>
      </c>
      <c r="I321" s="268"/>
      <c r="J321" s="156">
        <v>9.48</v>
      </c>
    </row>
    <row r="322" spans="1:10" x14ac:dyDescent="0.25">
      <c r="A322" s="271" t="s">
        <v>789</v>
      </c>
      <c r="B322" s="271"/>
      <c r="C322" s="271"/>
      <c r="D322" s="271"/>
      <c r="E322" s="271"/>
      <c r="F322" s="271"/>
      <c r="G322" s="271"/>
      <c r="H322" s="271"/>
      <c r="I322" s="271"/>
      <c r="J322" s="271"/>
    </row>
    <row r="323" spans="1:10" ht="15.75" thickBot="1" x14ac:dyDescent="0.3">
      <c r="A323" s="266" t="s">
        <v>944</v>
      </c>
      <c r="B323" s="266"/>
      <c r="C323" s="266"/>
      <c r="D323" s="266"/>
      <c r="E323" s="266"/>
      <c r="F323" s="266"/>
      <c r="G323" s="266"/>
      <c r="H323" s="266"/>
      <c r="I323" s="266"/>
      <c r="J323" s="266"/>
    </row>
    <row r="324" spans="1:10" ht="15.75" thickTop="1" x14ac:dyDescent="0.25">
      <c r="A324" s="188"/>
      <c r="B324" s="188"/>
      <c r="C324" s="188"/>
      <c r="D324" s="188"/>
      <c r="E324" s="188"/>
      <c r="F324" s="188"/>
      <c r="G324" s="188"/>
      <c r="H324" s="188"/>
      <c r="I324" s="188"/>
      <c r="J324" s="188"/>
    </row>
    <row r="325" spans="1:10" x14ac:dyDescent="0.25">
      <c r="A325" s="141" t="s">
        <v>724</v>
      </c>
      <c r="B325" s="142" t="s">
        <v>144</v>
      </c>
      <c r="C325" s="141" t="s">
        <v>145</v>
      </c>
      <c r="D325" s="141" t="s">
        <v>146</v>
      </c>
      <c r="E325" s="272" t="s">
        <v>659</v>
      </c>
      <c r="F325" s="272"/>
      <c r="G325" s="143" t="s">
        <v>147</v>
      </c>
      <c r="H325" s="142" t="s">
        <v>101</v>
      </c>
      <c r="I325" s="142" t="s">
        <v>148</v>
      </c>
      <c r="J325" s="142" t="s">
        <v>4</v>
      </c>
    </row>
    <row r="326" spans="1:10" ht="51" x14ac:dyDescent="0.25">
      <c r="A326" s="144" t="s">
        <v>660</v>
      </c>
      <c r="B326" s="145" t="s">
        <v>271</v>
      </c>
      <c r="C326" s="144" t="s">
        <v>152</v>
      </c>
      <c r="D326" s="144" t="s">
        <v>272</v>
      </c>
      <c r="E326" s="269">
        <v>45</v>
      </c>
      <c r="F326" s="269"/>
      <c r="G326" s="146" t="s">
        <v>159</v>
      </c>
      <c r="H326" s="149">
        <v>1</v>
      </c>
      <c r="I326" s="147">
        <v>35.229999999999997</v>
      </c>
      <c r="J326" s="147">
        <v>35.229999999999997</v>
      </c>
    </row>
    <row r="327" spans="1:10" ht="25.5" x14ac:dyDescent="0.25">
      <c r="A327" s="150" t="s">
        <v>662</v>
      </c>
      <c r="B327" s="151" t="s">
        <v>792</v>
      </c>
      <c r="C327" s="150" t="s">
        <v>161</v>
      </c>
      <c r="D327" s="150" t="s">
        <v>793</v>
      </c>
      <c r="E327" s="270" t="s">
        <v>665</v>
      </c>
      <c r="F327" s="270"/>
      <c r="G327" s="152" t="s">
        <v>666</v>
      </c>
      <c r="H327" s="153">
        <v>1</v>
      </c>
      <c r="I327" s="154">
        <v>16.32</v>
      </c>
      <c r="J327" s="154">
        <v>16.32</v>
      </c>
    </row>
    <row r="328" spans="1:10" ht="25.5" x14ac:dyDescent="0.25">
      <c r="A328" s="150" t="s">
        <v>662</v>
      </c>
      <c r="B328" s="151" t="s">
        <v>945</v>
      </c>
      <c r="C328" s="150" t="s">
        <v>161</v>
      </c>
      <c r="D328" s="150" t="s">
        <v>946</v>
      </c>
      <c r="E328" s="270" t="s">
        <v>665</v>
      </c>
      <c r="F328" s="270"/>
      <c r="G328" s="152" t="s">
        <v>666</v>
      </c>
      <c r="H328" s="153">
        <v>1</v>
      </c>
      <c r="I328" s="154">
        <v>16.91</v>
      </c>
      <c r="J328" s="154">
        <v>16.91</v>
      </c>
    </row>
    <row r="329" spans="1:10" ht="38.25" x14ac:dyDescent="0.25">
      <c r="A329" s="189" t="s">
        <v>798</v>
      </c>
      <c r="B329" s="190" t="s">
        <v>947</v>
      </c>
      <c r="C329" s="189" t="s">
        <v>161</v>
      </c>
      <c r="D329" s="189" t="s">
        <v>948</v>
      </c>
      <c r="E329" s="267" t="s">
        <v>805</v>
      </c>
      <c r="F329" s="267"/>
      <c r="G329" s="191" t="s">
        <v>157</v>
      </c>
      <c r="H329" s="192">
        <v>4</v>
      </c>
      <c r="I329" s="193">
        <v>0.5</v>
      </c>
      <c r="J329" s="193">
        <v>2</v>
      </c>
    </row>
    <row r="330" spans="1:10" ht="25.5" x14ac:dyDescent="0.25">
      <c r="A330" s="155"/>
      <c r="B330" s="155"/>
      <c r="C330" s="155"/>
      <c r="D330" s="155"/>
      <c r="E330" s="155" t="s">
        <v>669</v>
      </c>
      <c r="F330" s="156">
        <v>13.4093996</v>
      </c>
      <c r="G330" s="155" t="s">
        <v>670</v>
      </c>
      <c r="H330" s="156">
        <v>11.27</v>
      </c>
      <c r="I330" s="155" t="s">
        <v>671</v>
      </c>
      <c r="J330" s="156">
        <v>24.68</v>
      </c>
    </row>
    <row r="331" spans="1:10" x14ac:dyDescent="0.25">
      <c r="A331" s="155"/>
      <c r="B331" s="155"/>
      <c r="C331" s="155"/>
      <c r="D331" s="155"/>
      <c r="E331" s="155" t="s">
        <v>672</v>
      </c>
      <c r="F331" s="156">
        <v>10.24</v>
      </c>
      <c r="G331" s="155"/>
      <c r="H331" s="268" t="s">
        <v>673</v>
      </c>
      <c r="I331" s="268"/>
      <c r="J331" s="156">
        <v>45.47</v>
      </c>
    </row>
    <row r="332" spans="1:10" x14ac:dyDescent="0.25">
      <c r="A332" s="271" t="s">
        <v>789</v>
      </c>
      <c r="B332" s="271"/>
      <c r="C332" s="271"/>
      <c r="D332" s="271"/>
      <c r="E332" s="271"/>
      <c r="F332" s="271"/>
      <c r="G332" s="271"/>
      <c r="H332" s="271"/>
      <c r="I332" s="271"/>
      <c r="J332" s="271"/>
    </row>
    <row r="333" spans="1:10" ht="15.75" thickBot="1" x14ac:dyDescent="0.3">
      <c r="A333" s="266" t="s">
        <v>949</v>
      </c>
      <c r="B333" s="266"/>
      <c r="C333" s="266"/>
      <c r="D333" s="266"/>
      <c r="E333" s="266"/>
      <c r="F333" s="266"/>
      <c r="G333" s="266"/>
      <c r="H333" s="266"/>
      <c r="I333" s="266"/>
      <c r="J333" s="266"/>
    </row>
    <row r="334" spans="1:10" ht="15.75" thickTop="1" x14ac:dyDescent="0.25">
      <c r="A334" s="188"/>
      <c r="B334" s="188"/>
      <c r="C334" s="188"/>
      <c r="D334" s="188"/>
      <c r="E334" s="188"/>
      <c r="F334" s="188"/>
      <c r="G334" s="188"/>
      <c r="H334" s="188"/>
      <c r="I334" s="188"/>
      <c r="J334" s="188"/>
    </row>
    <row r="335" spans="1:10" x14ac:dyDescent="0.25">
      <c r="A335" s="141" t="s">
        <v>725</v>
      </c>
      <c r="B335" s="142" t="s">
        <v>144</v>
      </c>
      <c r="C335" s="141" t="s">
        <v>145</v>
      </c>
      <c r="D335" s="141" t="s">
        <v>146</v>
      </c>
      <c r="E335" s="272" t="s">
        <v>659</v>
      </c>
      <c r="F335" s="272"/>
      <c r="G335" s="143" t="s">
        <v>147</v>
      </c>
      <c r="H335" s="142" t="s">
        <v>101</v>
      </c>
      <c r="I335" s="142" t="s">
        <v>148</v>
      </c>
      <c r="J335" s="142" t="s">
        <v>4</v>
      </c>
    </row>
    <row r="336" spans="1:10" ht="38.25" x14ac:dyDescent="0.25">
      <c r="A336" s="144" t="s">
        <v>660</v>
      </c>
      <c r="B336" s="145" t="s">
        <v>691</v>
      </c>
      <c r="C336" s="144" t="s">
        <v>152</v>
      </c>
      <c r="D336" s="144" t="s">
        <v>679</v>
      </c>
      <c r="E336" s="269" t="s">
        <v>950</v>
      </c>
      <c r="F336" s="269"/>
      <c r="G336" s="146" t="s">
        <v>688</v>
      </c>
      <c r="H336" s="149">
        <v>1</v>
      </c>
      <c r="I336" s="147">
        <v>35</v>
      </c>
      <c r="J336" s="147">
        <v>35</v>
      </c>
    </row>
    <row r="337" spans="1:10" ht="25.5" x14ac:dyDescent="0.25">
      <c r="A337" s="189" t="s">
        <v>798</v>
      </c>
      <c r="B337" s="190" t="s">
        <v>951</v>
      </c>
      <c r="C337" s="189" t="s">
        <v>810</v>
      </c>
      <c r="D337" s="189" t="s">
        <v>952</v>
      </c>
      <c r="E337" s="267" t="s">
        <v>812</v>
      </c>
      <c r="F337" s="267"/>
      <c r="G337" s="191" t="s">
        <v>953</v>
      </c>
      <c r="H337" s="192">
        <v>1</v>
      </c>
      <c r="I337" s="193">
        <v>35</v>
      </c>
      <c r="J337" s="193">
        <v>35</v>
      </c>
    </row>
    <row r="338" spans="1:10" ht="25.5" x14ac:dyDescent="0.25">
      <c r="A338" s="155"/>
      <c r="B338" s="155"/>
      <c r="C338" s="155"/>
      <c r="D338" s="155"/>
      <c r="E338" s="155" t="s">
        <v>669</v>
      </c>
      <c r="F338" s="156">
        <v>0</v>
      </c>
      <c r="G338" s="155" t="s">
        <v>670</v>
      </c>
      <c r="H338" s="156">
        <v>0</v>
      </c>
      <c r="I338" s="155" t="s">
        <v>671</v>
      </c>
      <c r="J338" s="156">
        <v>0</v>
      </c>
    </row>
    <row r="339" spans="1:10" x14ac:dyDescent="0.25">
      <c r="A339" s="155"/>
      <c r="B339" s="155"/>
      <c r="C339" s="155"/>
      <c r="D339" s="155"/>
      <c r="E339" s="155" t="s">
        <v>672</v>
      </c>
      <c r="F339" s="156">
        <v>10.17</v>
      </c>
      <c r="G339" s="155"/>
      <c r="H339" s="268" t="s">
        <v>673</v>
      </c>
      <c r="I339" s="268"/>
      <c r="J339" s="156">
        <v>45.17</v>
      </c>
    </row>
    <row r="340" spans="1:10" x14ac:dyDescent="0.25">
      <c r="A340" s="271" t="s">
        <v>789</v>
      </c>
      <c r="B340" s="271"/>
      <c r="C340" s="271"/>
      <c r="D340" s="271"/>
      <c r="E340" s="271"/>
      <c r="F340" s="271"/>
      <c r="G340" s="271"/>
      <c r="H340" s="271"/>
      <c r="I340" s="271"/>
      <c r="J340" s="271"/>
    </row>
    <row r="341" spans="1:10" ht="15.75" thickBot="1" x14ac:dyDescent="0.3">
      <c r="A341" s="266" t="s">
        <v>954</v>
      </c>
      <c r="B341" s="266"/>
      <c r="C341" s="266"/>
      <c r="D341" s="266"/>
      <c r="E341" s="266"/>
      <c r="F341" s="266"/>
      <c r="G341" s="266"/>
      <c r="H341" s="266"/>
      <c r="I341" s="266"/>
      <c r="J341" s="266"/>
    </row>
    <row r="342" spans="1:10" ht="15.75" thickTop="1" x14ac:dyDescent="0.25">
      <c r="A342" s="188"/>
      <c r="B342" s="188"/>
      <c r="C342" s="188"/>
      <c r="D342" s="188"/>
      <c r="E342" s="188"/>
      <c r="F342" s="188"/>
      <c r="G342" s="188"/>
      <c r="H342" s="188"/>
      <c r="I342" s="188"/>
      <c r="J342" s="188"/>
    </row>
    <row r="343" spans="1:10" x14ac:dyDescent="0.25">
      <c r="A343" s="141" t="s">
        <v>726</v>
      </c>
      <c r="B343" s="142" t="s">
        <v>144</v>
      </c>
      <c r="C343" s="141" t="s">
        <v>145</v>
      </c>
      <c r="D343" s="141" t="s">
        <v>146</v>
      </c>
      <c r="E343" s="272" t="s">
        <v>659</v>
      </c>
      <c r="F343" s="272"/>
      <c r="G343" s="143" t="s">
        <v>147</v>
      </c>
      <c r="H343" s="142" t="s">
        <v>101</v>
      </c>
      <c r="I343" s="142" t="s">
        <v>148</v>
      </c>
      <c r="J343" s="142" t="s">
        <v>4</v>
      </c>
    </row>
    <row r="344" spans="1:10" ht="51" x14ac:dyDescent="0.25">
      <c r="A344" s="144" t="s">
        <v>660</v>
      </c>
      <c r="B344" s="145" t="s">
        <v>288</v>
      </c>
      <c r="C344" s="144" t="s">
        <v>152</v>
      </c>
      <c r="D344" s="144" t="s">
        <v>727</v>
      </c>
      <c r="E344" s="269" t="s">
        <v>955</v>
      </c>
      <c r="F344" s="269"/>
      <c r="G344" s="146" t="s">
        <v>157</v>
      </c>
      <c r="H344" s="149">
        <v>1</v>
      </c>
      <c r="I344" s="147">
        <v>2093.2199999999998</v>
      </c>
      <c r="J344" s="147">
        <v>2093.2199999999998</v>
      </c>
    </row>
    <row r="345" spans="1:10" ht="25.5" x14ac:dyDescent="0.25">
      <c r="A345" s="150" t="s">
        <v>662</v>
      </c>
      <c r="B345" s="151" t="s">
        <v>956</v>
      </c>
      <c r="C345" s="150" t="s">
        <v>161</v>
      </c>
      <c r="D345" s="150" t="s">
        <v>957</v>
      </c>
      <c r="E345" s="270" t="s">
        <v>665</v>
      </c>
      <c r="F345" s="270"/>
      <c r="G345" s="152" t="s">
        <v>666</v>
      </c>
      <c r="H345" s="153">
        <v>3.0369999999999999</v>
      </c>
      <c r="I345" s="154">
        <v>15.56</v>
      </c>
      <c r="J345" s="154">
        <v>47.25</v>
      </c>
    </row>
    <row r="346" spans="1:10" ht="25.5" x14ac:dyDescent="0.25">
      <c r="A346" s="150" t="s">
        <v>662</v>
      </c>
      <c r="B346" s="151" t="s">
        <v>958</v>
      </c>
      <c r="C346" s="150" t="s">
        <v>161</v>
      </c>
      <c r="D346" s="150" t="s">
        <v>959</v>
      </c>
      <c r="E346" s="270" t="s">
        <v>665</v>
      </c>
      <c r="F346" s="270"/>
      <c r="G346" s="152" t="s">
        <v>666</v>
      </c>
      <c r="H346" s="153">
        <v>3.0369999999999999</v>
      </c>
      <c r="I346" s="154">
        <v>19.68</v>
      </c>
      <c r="J346" s="154">
        <v>59.76</v>
      </c>
    </row>
    <row r="347" spans="1:10" ht="38.25" x14ac:dyDescent="0.25">
      <c r="A347" s="189" t="s">
        <v>798</v>
      </c>
      <c r="B347" s="190" t="s">
        <v>960</v>
      </c>
      <c r="C347" s="189" t="s">
        <v>161</v>
      </c>
      <c r="D347" s="189" t="s">
        <v>961</v>
      </c>
      <c r="E347" s="267" t="s">
        <v>805</v>
      </c>
      <c r="F347" s="267"/>
      <c r="G347" s="191" t="s">
        <v>157</v>
      </c>
      <c r="H347" s="192">
        <v>4</v>
      </c>
      <c r="I347" s="193">
        <v>0.71</v>
      </c>
      <c r="J347" s="193">
        <v>2.84</v>
      </c>
    </row>
    <row r="348" spans="1:10" ht="25.5" x14ac:dyDescent="0.25">
      <c r="A348" s="189" t="s">
        <v>798</v>
      </c>
      <c r="B348" s="190" t="s">
        <v>962</v>
      </c>
      <c r="C348" s="189" t="s">
        <v>161</v>
      </c>
      <c r="D348" s="189" t="s">
        <v>963</v>
      </c>
      <c r="E348" s="267" t="s">
        <v>805</v>
      </c>
      <c r="F348" s="267"/>
      <c r="G348" s="191" t="s">
        <v>157</v>
      </c>
      <c r="H348" s="192">
        <v>1</v>
      </c>
      <c r="I348" s="193">
        <v>68.569999999999993</v>
      </c>
      <c r="J348" s="193">
        <v>68.569999999999993</v>
      </c>
    </row>
    <row r="349" spans="1:10" ht="38.25" x14ac:dyDescent="0.25">
      <c r="A349" s="189" t="s">
        <v>798</v>
      </c>
      <c r="B349" s="190" t="s">
        <v>964</v>
      </c>
      <c r="C349" s="189" t="s">
        <v>161</v>
      </c>
      <c r="D349" s="189" t="s">
        <v>965</v>
      </c>
      <c r="E349" s="267" t="s">
        <v>805</v>
      </c>
      <c r="F349" s="267"/>
      <c r="G349" s="191" t="s">
        <v>157</v>
      </c>
      <c r="H349" s="192">
        <v>1</v>
      </c>
      <c r="I349" s="193">
        <v>200</v>
      </c>
      <c r="J349" s="193">
        <v>200</v>
      </c>
    </row>
    <row r="350" spans="1:10" ht="63.75" x14ac:dyDescent="0.25">
      <c r="A350" s="189" t="s">
        <v>798</v>
      </c>
      <c r="B350" s="190" t="s">
        <v>966</v>
      </c>
      <c r="C350" s="189" t="s">
        <v>161</v>
      </c>
      <c r="D350" s="189" t="s">
        <v>967</v>
      </c>
      <c r="E350" s="267" t="s">
        <v>805</v>
      </c>
      <c r="F350" s="267"/>
      <c r="G350" s="191" t="s">
        <v>157</v>
      </c>
      <c r="H350" s="192">
        <v>1</v>
      </c>
      <c r="I350" s="193">
        <v>495.3</v>
      </c>
      <c r="J350" s="193">
        <v>495.3</v>
      </c>
    </row>
    <row r="351" spans="1:10" ht="25.5" x14ac:dyDescent="0.25">
      <c r="A351" s="189" t="s">
        <v>798</v>
      </c>
      <c r="B351" s="190" t="s">
        <v>968</v>
      </c>
      <c r="C351" s="189" t="s">
        <v>161</v>
      </c>
      <c r="D351" s="189" t="s">
        <v>969</v>
      </c>
      <c r="E351" s="267" t="s">
        <v>805</v>
      </c>
      <c r="F351" s="267"/>
      <c r="G351" s="191" t="s">
        <v>157</v>
      </c>
      <c r="H351" s="192">
        <v>1</v>
      </c>
      <c r="I351" s="193">
        <v>19.04</v>
      </c>
      <c r="J351" s="193">
        <v>19.04</v>
      </c>
    </row>
    <row r="352" spans="1:10" ht="25.5" x14ac:dyDescent="0.25">
      <c r="A352" s="189" t="s">
        <v>798</v>
      </c>
      <c r="B352" s="190" t="s">
        <v>970</v>
      </c>
      <c r="C352" s="189" t="s">
        <v>161</v>
      </c>
      <c r="D352" s="189" t="s">
        <v>971</v>
      </c>
      <c r="E352" s="267" t="s">
        <v>805</v>
      </c>
      <c r="F352" s="267"/>
      <c r="G352" s="191" t="s">
        <v>157</v>
      </c>
      <c r="H352" s="192">
        <v>1</v>
      </c>
      <c r="I352" s="193">
        <v>234.87</v>
      </c>
      <c r="J352" s="193">
        <v>234.87</v>
      </c>
    </row>
    <row r="353" spans="1:10" ht="38.25" x14ac:dyDescent="0.25">
      <c r="A353" s="189" t="s">
        <v>798</v>
      </c>
      <c r="B353" s="190" t="s">
        <v>972</v>
      </c>
      <c r="C353" s="189" t="s">
        <v>161</v>
      </c>
      <c r="D353" s="189" t="s">
        <v>973</v>
      </c>
      <c r="E353" s="267" t="s">
        <v>805</v>
      </c>
      <c r="F353" s="267"/>
      <c r="G353" s="191" t="s">
        <v>157</v>
      </c>
      <c r="H353" s="192">
        <v>1</v>
      </c>
      <c r="I353" s="193">
        <v>965.59</v>
      </c>
      <c r="J353" s="193">
        <v>965.59</v>
      </c>
    </row>
    <row r="354" spans="1:10" ht="25.5" x14ac:dyDescent="0.25">
      <c r="A354" s="155"/>
      <c r="B354" s="155"/>
      <c r="C354" s="155"/>
      <c r="D354" s="155"/>
      <c r="E354" s="155" t="s">
        <v>669</v>
      </c>
      <c r="F354" s="156">
        <v>45.998370008149962</v>
      </c>
      <c r="G354" s="155" t="s">
        <v>670</v>
      </c>
      <c r="H354" s="156">
        <v>38.659999999999997</v>
      </c>
      <c r="I354" s="155" t="s">
        <v>671</v>
      </c>
      <c r="J354" s="156">
        <v>84.66</v>
      </c>
    </row>
    <row r="355" spans="1:10" x14ac:dyDescent="0.25">
      <c r="A355" s="155"/>
      <c r="B355" s="155"/>
      <c r="C355" s="155"/>
      <c r="D355" s="155"/>
      <c r="E355" s="155" t="s">
        <v>672</v>
      </c>
      <c r="F355" s="156">
        <v>608.49</v>
      </c>
      <c r="G355" s="155"/>
      <c r="H355" s="268" t="s">
        <v>673</v>
      </c>
      <c r="I355" s="268"/>
      <c r="J355" s="156">
        <v>2701.71</v>
      </c>
    </row>
    <row r="356" spans="1:10" x14ac:dyDescent="0.25">
      <c r="A356" s="271" t="s">
        <v>789</v>
      </c>
      <c r="B356" s="271"/>
      <c r="C356" s="271"/>
      <c r="D356" s="271"/>
      <c r="E356" s="271"/>
      <c r="F356" s="271"/>
      <c r="G356" s="271"/>
      <c r="H356" s="271"/>
      <c r="I356" s="271"/>
      <c r="J356" s="271"/>
    </row>
    <row r="357" spans="1:10" ht="15.75" thickBot="1" x14ac:dyDescent="0.3">
      <c r="A357" s="266" t="s">
        <v>974</v>
      </c>
      <c r="B357" s="266"/>
      <c r="C357" s="266"/>
      <c r="D357" s="266"/>
      <c r="E357" s="266"/>
      <c r="F357" s="266"/>
      <c r="G357" s="266"/>
      <c r="H357" s="266"/>
      <c r="I357" s="266"/>
      <c r="J357" s="266"/>
    </row>
    <row r="358" spans="1:10" ht="15.75" thickTop="1" x14ac:dyDescent="0.25">
      <c r="A358" s="188"/>
      <c r="B358" s="188"/>
      <c r="C358" s="188"/>
      <c r="D358" s="188"/>
      <c r="E358" s="188"/>
      <c r="F358" s="188"/>
      <c r="G358" s="188"/>
      <c r="H358" s="188"/>
      <c r="I358" s="188"/>
      <c r="J358" s="188"/>
    </row>
    <row r="359" spans="1:10" x14ac:dyDescent="0.25">
      <c r="A359" s="141" t="s">
        <v>728</v>
      </c>
      <c r="B359" s="142" t="s">
        <v>144</v>
      </c>
      <c r="C359" s="141" t="s">
        <v>145</v>
      </c>
      <c r="D359" s="141" t="s">
        <v>146</v>
      </c>
      <c r="E359" s="272" t="s">
        <v>659</v>
      </c>
      <c r="F359" s="272"/>
      <c r="G359" s="143" t="s">
        <v>147</v>
      </c>
      <c r="H359" s="142" t="s">
        <v>101</v>
      </c>
      <c r="I359" s="142" t="s">
        <v>148</v>
      </c>
      <c r="J359" s="142" t="s">
        <v>4</v>
      </c>
    </row>
    <row r="360" spans="1:10" ht="38.25" x14ac:dyDescent="0.25">
      <c r="A360" s="144" t="s">
        <v>660</v>
      </c>
      <c r="B360" s="145" t="s">
        <v>290</v>
      </c>
      <c r="C360" s="144" t="s">
        <v>152</v>
      </c>
      <c r="D360" s="144" t="s">
        <v>291</v>
      </c>
      <c r="E360" s="269">
        <v>331</v>
      </c>
      <c r="F360" s="269"/>
      <c r="G360" s="146" t="s">
        <v>153</v>
      </c>
      <c r="H360" s="149">
        <v>1</v>
      </c>
      <c r="I360" s="147">
        <v>956.87</v>
      </c>
      <c r="J360" s="147">
        <v>956.87</v>
      </c>
    </row>
    <row r="361" spans="1:10" ht="38.25" x14ac:dyDescent="0.25">
      <c r="A361" s="150" t="s">
        <v>662</v>
      </c>
      <c r="B361" s="151" t="s">
        <v>224</v>
      </c>
      <c r="C361" s="150" t="s">
        <v>161</v>
      </c>
      <c r="D361" s="150" t="s">
        <v>225</v>
      </c>
      <c r="E361" s="270" t="s">
        <v>975</v>
      </c>
      <c r="F361" s="270"/>
      <c r="G361" s="152" t="s">
        <v>159</v>
      </c>
      <c r="H361" s="153">
        <v>0.7</v>
      </c>
      <c r="I361" s="154">
        <v>3.57</v>
      </c>
      <c r="J361" s="154">
        <v>2.4900000000000002</v>
      </c>
    </row>
    <row r="362" spans="1:10" ht="25.5" x14ac:dyDescent="0.25">
      <c r="A362" s="150" t="s">
        <v>662</v>
      </c>
      <c r="B362" s="151" t="s">
        <v>362</v>
      </c>
      <c r="C362" s="150" t="s">
        <v>161</v>
      </c>
      <c r="D362" s="150" t="s">
        <v>363</v>
      </c>
      <c r="E362" s="270" t="s">
        <v>814</v>
      </c>
      <c r="F362" s="270"/>
      <c r="G362" s="152" t="s">
        <v>166</v>
      </c>
      <c r="H362" s="153">
        <v>0.16800000000000001</v>
      </c>
      <c r="I362" s="154">
        <v>64.56</v>
      </c>
      <c r="J362" s="154">
        <v>10.84</v>
      </c>
    </row>
    <row r="363" spans="1:10" ht="51" x14ac:dyDescent="0.25">
      <c r="A363" s="150" t="s">
        <v>662</v>
      </c>
      <c r="B363" s="151" t="s">
        <v>226</v>
      </c>
      <c r="C363" s="150" t="s">
        <v>161</v>
      </c>
      <c r="D363" s="150" t="s">
        <v>227</v>
      </c>
      <c r="E363" s="270" t="s">
        <v>975</v>
      </c>
      <c r="F363" s="270"/>
      <c r="G363" s="152" t="s">
        <v>159</v>
      </c>
      <c r="H363" s="153">
        <v>0.7</v>
      </c>
      <c r="I363" s="154">
        <v>30.99</v>
      </c>
      <c r="J363" s="154">
        <v>21.69</v>
      </c>
    </row>
    <row r="364" spans="1:10" ht="38.25" x14ac:dyDescent="0.25">
      <c r="A364" s="150" t="s">
        <v>662</v>
      </c>
      <c r="B364" s="151" t="s">
        <v>708</v>
      </c>
      <c r="C364" s="150" t="s">
        <v>161</v>
      </c>
      <c r="D364" s="150" t="s">
        <v>709</v>
      </c>
      <c r="E364" s="270" t="s">
        <v>976</v>
      </c>
      <c r="F364" s="270"/>
      <c r="G364" s="152" t="s">
        <v>159</v>
      </c>
      <c r="H364" s="153">
        <v>0.84</v>
      </c>
      <c r="I364" s="154">
        <v>45.25</v>
      </c>
      <c r="J364" s="154">
        <v>38.01</v>
      </c>
    </row>
    <row r="365" spans="1:10" x14ac:dyDescent="0.25">
      <c r="A365" s="189" t="s">
        <v>798</v>
      </c>
      <c r="B365" s="190" t="s">
        <v>977</v>
      </c>
      <c r="C365" s="189" t="s">
        <v>810</v>
      </c>
      <c r="D365" s="189" t="s">
        <v>978</v>
      </c>
      <c r="E365" s="267" t="s">
        <v>805</v>
      </c>
      <c r="F365" s="267"/>
      <c r="G365" s="191" t="s">
        <v>153</v>
      </c>
      <c r="H365" s="192">
        <v>1</v>
      </c>
      <c r="I365" s="193">
        <v>157.13999999999999</v>
      </c>
      <c r="J365" s="193">
        <v>157.13999999999999</v>
      </c>
    </row>
    <row r="366" spans="1:10" x14ac:dyDescent="0.25">
      <c r="A366" s="189" t="s">
        <v>798</v>
      </c>
      <c r="B366" s="190" t="s">
        <v>979</v>
      </c>
      <c r="C366" s="189" t="s">
        <v>810</v>
      </c>
      <c r="D366" s="189" t="s">
        <v>980</v>
      </c>
      <c r="E366" s="267" t="s">
        <v>805</v>
      </c>
      <c r="F366" s="267"/>
      <c r="G366" s="191" t="s">
        <v>153</v>
      </c>
      <c r="H366" s="192">
        <v>1</v>
      </c>
      <c r="I366" s="193">
        <v>436.41</v>
      </c>
      <c r="J366" s="193">
        <v>436.41</v>
      </c>
    </row>
    <row r="367" spans="1:10" ht="25.5" x14ac:dyDescent="0.25">
      <c r="A367" s="189" t="s">
        <v>798</v>
      </c>
      <c r="B367" s="190" t="s">
        <v>981</v>
      </c>
      <c r="C367" s="189" t="s">
        <v>161</v>
      </c>
      <c r="D367" s="189" t="s">
        <v>982</v>
      </c>
      <c r="E367" s="267" t="s">
        <v>805</v>
      </c>
      <c r="F367" s="267"/>
      <c r="G367" s="191" t="s">
        <v>166</v>
      </c>
      <c r="H367" s="192">
        <v>2.4E-2</v>
      </c>
      <c r="I367" s="193">
        <v>111.91</v>
      </c>
      <c r="J367" s="193">
        <v>2.68</v>
      </c>
    </row>
    <row r="368" spans="1:10" ht="25.5" x14ac:dyDescent="0.25">
      <c r="A368" s="189" t="s">
        <v>798</v>
      </c>
      <c r="B368" s="190" t="s">
        <v>983</v>
      </c>
      <c r="C368" s="189" t="s">
        <v>161</v>
      </c>
      <c r="D368" s="189" t="s">
        <v>984</v>
      </c>
      <c r="E368" s="267" t="s">
        <v>805</v>
      </c>
      <c r="F368" s="267"/>
      <c r="G368" s="191" t="s">
        <v>157</v>
      </c>
      <c r="H368" s="192">
        <v>1</v>
      </c>
      <c r="I368" s="193">
        <v>87.61</v>
      </c>
      <c r="J368" s="193">
        <v>87.61</v>
      </c>
    </row>
    <row r="369" spans="1:10" ht="38.25" x14ac:dyDescent="0.25">
      <c r="A369" s="189" t="s">
        <v>798</v>
      </c>
      <c r="B369" s="190" t="s">
        <v>964</v>
      </c>
      <c r="C369" s="189" t="s">
        <v>161</v>
      </c>
      <c r="D369" s="189" t="s">
        <v>965</v>
      </c>
      <c r="E369" s="267" t="s">
        <v>805</v>
      </c>
      <c r="F369" s="267"/>
      <c r="G369" s="191" t="s">
        <v>157</v>
      </c>
      <c r="H369" s="192">
        <v>1</v>
      </c>
      <c r="I369" s="193">
        <v>200</v>
      </c>
      <c r="J369" s="193">
        <v>200</v>
      </c>
    </row>
    <row r="370" spans="1:10" ht="25.5" x14ac:dyDescent="0.25">
      <c r="A370" s="155"/>
      <c r="B370" s="155"/>
      <c r="C370" s="155"/>
      <c r="D370" s="155"/>
      <c r="E370" s="155" t="s">
        <v>669</v>
      </c>
      <c r="F370" s="156">
        <v>17.419179570768812</v>
      </c>
      <c r="G370" s="155" t="s">
        <v>670</v>
      </c>
      <c r="H370" s="156">
        <v>14.64</v>
      </c>
      <c r="I370" s="155" t="s">
        <v>671</v>
      </c>
      <c r="J370" s="156">
        <v>32.06</v>
      </c>
    </row>
    <row r="371" spans="1:10" x14ac:dyDescent="0.25">
      <c r="A371" s="155"/>
      <c r="B371" s="155"/>
      <c r="C371" s="155"/>
      <c r="D371" s="155"/>
      <c r="E371" s="155" t="s">
        <v>672</v>
      </c>
      <c r="F371" s="156">
        <v>278.16000000000003</v>
      </c>
      <c r="G371" s="155"/>
      <c r="H371" s="268" t="s">
        <v>673</v>
      </c>
      <c r="I371" s="268"/>
      <c r="J371" s="156">
        <v>1235.03</v>
      </c>
    </row>
    <row r="372" spans="1:10" x14ac:dyDescent="0.25">
      <c r="A372" s="271" t="s">
        <v>789</v>
      </c>
      <c r="B372" s="271"/>
      <c r="C372" s="271"/>
      <c r="D372" s="271"/>
      <c r="E372" s="271"/>
      <c r="F372" s="271"/>
      <c r="G372" s="271"/>
      <c r="H372" s="271"/>
      <c r="I372" s="271"/>
      <c r="J372" s="271"/>
    </row>
    <row r="373" spans="1:10" ht="15.75" thickBot="1" x14ac:dyDescent="0.3">
      <c r="A373" s="266" t="s">
        <v>985</v>
      </c>
      <c r="B373" s="266"/>
      <c r="C373" s="266"/>
      <c r="D373" s="266"/>
      <c r="E373" s="266"/>
      <c r="F373" s="266"/>
      <c r="G373" s="266"/>
      <c r="H373" s="266"/>
      <c r="I373" s="266"/>
      <c r="J373" s="266"/>
    </row>
    <row r="374" spans="1:10" ht="15.75" thickTop="1" x14ac:dyDescent="0.25">
      <c r="A374" s="188"/>
      <c r="B374" s="188"/>
      <c r="C374" s="188"/>
      <c r="D374" s="188"/>
      <c r="E374" s="188"/>
      <c r="F374" s="188"/>
      <c r="G374" s="188"/>
      <c r="H374" s="188"/>
      <c r="I374" s="188"/>
      <c r="J374" s="188"/>
    </row>
    <row r="375" spans="1:10" x14ac:dyDescent="0.25">
      <c r="A375" s="141" t="s">
        <v>729</v>
      </c>
      <c r="B375" s="142" t="s">
        <v>144</v>
      </c>
      <c r="C375" s="141" t="s">
        <v>145</v>
      </c>
      <c r="D375" s="141" t="s">
        <v>146</v>
      </c>
      <c r="E375" s="272" t="s">
        <v>659</v>
      </c>
      <c r="F375" s="272"/>
      <c r="G375" s="143" t="s">
        <v>147</v>
      </c>
      <c r="H375" s="142" t="s">
        <v>101</v>
      </c>
      <c r="I375" s="142" t="s">
        <v>148</v>
      </c>
      <c r="J375" s="142" t="s">
        <v>4</v>
      </c>
    </row>
    <row r="376" spans="1:10" ht="51" x14ac:dyDescent="0.25">
      <c r="A376" s="144" t="s">
        <v>660</v>
      </c>
      <c r="B376" s="145" t="s">
        <v>298</v>
      </c>
      <c r="C376" s="144" t="s">
        <v>152</v>
      </c>
      <c r="D376" s="144" t="s">
        <v>299</v>
      </c>
      <c r="E376" s="269" t="s">
        <v>955</v>
      </c>
      <c r="F376" s="269"/>
      <c r="G376" s="146" t="s">
        <v>300</v>
      </c>
      <c r="H376" s="149">
        <v>1</v>
      </c>
      <c r="I376" s="147">
        <v>23.5</v>
      </c>
      <c r="J376" s="147">
        <v>23.5</v>
      </c>
    </row>
    <row r="377" spans="1:10" ht="25.5" x14ac:dyDescent="0.25">
      <c r="A377" s="150" t="s">
        <v>662</v>
      </c>
      <c r="B377" s="151" t="s">
        <v>792</v>
      </c>
      <c r="C377" s="150" t="s">
        <v>161</v>
      </c>
      <c r="D377" s="150" t="s">
        <v>793</v>
      </c>
      <c r="E377" s="270" t="s">
        <v>665</v>
      </c>
      <c r="F377" s="270"/>
      <c r="G377" s="152" t="s">
        <v>666</v>
      </c>
      <c r="H377" s="153">
        <v>0.2</v>
      </c>
      <c r="I377" s="154">
        <v>16.32</v>
      </c>
      <c r="J377" s="154">
        <v>3.26</v>
      </c>
    </row>
    <row r="378" spans="1:10" ht="38.25" x14ac:dyDescent="0.25">
      <c r="A378" s="189" t="s">
        <v>798</v>
      </c>
      <c r="B378" s="190" t="s">
        <v>986</v>
      </c>
      <c r="C378" s="189" t="s">
        <v>161</v>
      </c>
      <c r="D378" s="189" t="s">
        <v>987</v>
      </c>
      <c r="E378" s="267" t="s">
        <v>805</v>
      </c>
      <c r="F378" s="267"/>
      <c r="G378" s="191" t="s">
        <v>157</v>
      </c>
      <c r="H378" s="192">
        <v>1</v>
      </c>
      <c r="I378" s="193">
        <v>20.239999999999998</v>
      </c>
      <c r="J378" s="193">
        <v>20.239999999999998</v>
      </c>
    </row>
    <row r="379" spans="1:10" ht="25.5" x14ac:dyDescent="0.25">
      <c r="A379" s="155"/>
      <c r="B379" s="155"/>
      <c r="C379" s="155"/>
      <c r="D379" s="155"/>
      <c r="E379" s="155" t="s">
        <v>669</v>
      </c>
      <c r="F379" s="156">
        <v>1.3148600923662048</v>
      </c>
      <c r="G379" s="155" t="s">
        <v>670</v>
      </c>
      <c r="H379" s="156">
        <v>1.1100000000000001</v>
      </c>
      <c r="I379" s="155" t="s">
        <v>671</v>
      </c>
      <c r="J379" s="156">
        <v>2.42</v>
      </c>
    </row>
    <row r="380" spans="1:10" x14ac:dyDescent="0.25">
      <c r="A380" s="155"/>
      <c r="B380" s="155"/>
      <c r="C380" s="155"/>
      <c r="D380" s="155"/>
      <c r="E380" s="155" t="s">
        <v>672</v>
      </c>
      <c r="F380" s="156">
        <v>6.83</v>
      </c>
      <c r="G380" s="155"/>
      <c r="H380" s="268" t="s">
        <v>673</v>
      </c>
      <c r="I380" s="268"/>
      <c r="J380" s="156">
        <v>30.33</v>
      </c>
    </row>
    <row r="381" spans="1:10" x14ac:dyDescent="0.25">
      <c r="A381" s="271" t="s">
        <v>789</v>
      </c>
      <c r="B381" s="271"/>
      <c r="C381" s="271"/>
      <c r="D381" s="271"/>
      <c r="E381" s="271"/>
      <c r="F381" s="271"/>
      <c r="G381" s="271"/>
      <c r="H381" s="271"/>
      <c r="I381" s="271"/>
      <c r="J381" s="271"/>
    </row>
    <row r="382" spans="1:10" ht="15.75" thickBot="1" x14ac:dyDescent="0.3">
      <c r="A382" s="266" t="s">
        <v>988</v>
      </c>
      <c r="B382" s="266"/>
      <c r="C382" s="266"/>
      <c r="D382" s="266"/>
      <c r="E382" s="266"/>
      <c r="F382" s="266"/>
      <c r="G382" s="266"/>
      <c r="H382" s="266"/>
      <c r="I382" s="266"/>
      <c r="J382" s="266"/>
    </row>
    <row r="383" spans="1:10" ht="15.75" thickTop="1" x14ac:dyDescent="0.25">
      <c r="A383" s="188"/>
      <c r="B383" s="188"/>
      <c r="C383" s="188"/>
      <c r="D383" s="188"/>
      <c r="E383" s="188"/>
      <c r="F383" s="188"/>
      <c r="G383" s="188"/>
      <c r="H383" s="188"/>
      <c r="I383" s="188"/>
      <c r="J383" s="188"/>
    </row>
    <row r="384" spans="1:10" x14ac:dyDescent="0.25">
      <c r="A384" s="141" t="s">
        <v>730</v>
      </c>
      <c r="B384" s="142" t="s">
        <v>144</v>
      </c>
      <c r="C384" s="141" t="s">
        <v>145</v>
      </c>
      <c r="D384" s="141" t="s">
        <v>146</v>
      </c>
      <c r="E384" s="272" t="s">
        <v>659</v>
      </c>
      <c r="F384" s="272"/>
      <c r="G384" s="143" t="s">
        <v>147</v>
      </c>
      <c r="H384" s="142" t="s">
        <v>101</v>
      </c>
      <c r="I384" s="142" t="s">
        <v>148</v>
      </c>
      <c r="J384" s="142" t="s">
        <v>4</v>
      </c>
    </row>
    <row r="385" spans="1:10" ht="51" x14ac:dyDescent="0.25">
      <c r="A385" s="144" t="s">
        <v>660</v>
      </c>
      <c r="B385" s="145" t="s">
        <v>301</v>
      </c>
      <c r="C385" s="144" t="s">
        <v>152</v>
      </c>
      <c r="D385" s="144" t="s">
        <v>302</v>
      </c>
      <c r="E385" s="269" t="s">
        <v>665</v>
      </c>
      <c r="F385" s="269"/>
      <c r="G385" s="146" t="s">
        <v>153</v>
      </c>
      <c r="H385" s="149">
        <v>1</v>
      </c>
      <c r="I385" s="147">
        <v>20.76</v>
      </c>
      <c r="J385" s="147">
        <v>20.76</v>
      </c>
    </row>
    <row r="386" spans="1:10" ht="25.5" x14ac:dyDescent="0.25">
      <c r="A386" s="150" t="s">
        <v>662</v>
      </c>
      <c r="B386" s="151" t="s">
        <v>792</v>
      </c>
      <c r="C386" s="150" t="s">
        <v>161</v>
      </c>
      <c r="D386" s="150" t="s">
        <v>793</v>
      </c>
      <c r="E386" s="270" t="s">
        <v>665</v>
      </c>
      <c r="F386" s="270"/>
      <c r="G386" s="152" t="s">
        <v>666</v>
      </c>
      <c r="H386" s="153">
        <v>0.2</v>
      </c>
      <c r="I386" s="154">
        <v>16.32</v>
      </c>
      <c r="J386" s="154">
        <v>3.26</v>
      </c>
    </row>
    <row r="387" spans="1:10" ht="38.25" x14ac:dyDescent="0.25">
      <c r="A387" s="189" t="s">
        <v>798</v>
      </c>
      <c r="B387" s="190" t="s">
        <v>989</v>
      </c>
      <c r="C387" s="189" t="s">
        <v>161</v>
      </c>
      <c r="D387" s="189" t="s">
        <v>990</v>
      </c>
      <c r="E387" s="267" t="s">
        <v>805</v>
      </c>
      <c r="F387" s="267"/>
      <c r="G387" s="191" t="s">
        <v>157</v>
      </c>
      <c r="H387" s="192">
        <v>1</v>
      </c>
      <c r="I387" s="193">
        <v>17.5</v>
      </c>
      <c r="J387" s="193">
        <v>17.5</v>
      </c>
    </row>
    <row r="388" spans="1:10" ht="25.5" x14ac:dyDescent="0.25">
      <c r="A388" s="155"/>
      <c r="B388" s="155"/>
      <c r="C388" s="155"/>
      <c r="D388" s="155"/>
      <c r="E388" s="155" t="s">
        <v>669</v>
      </c>
      <c r="F388" s="156">
        <v>1.3148600923662048</v>
      </c>
      <c r="G388" s="155" t="s">
        <v>670</v>
      </c>
      <c r="H388" s="156">
        <v>1.1100000000000001</v>
      </c>
      <c r="I388" s="155" t="s">
        <v>671</v>
      </c>
      <c r="J388" s="156">
        <v>2.42</v>
      </c>
    </row>
    <row r="389" spans="1:10" x14ac:dyDescent="0.25">
      <c r="A389" s="155"/>
      <c r="B389" s="155"/>
      <c r="C389" s="155"/>
      <c r="D389" s="155"/>
      <c r="E389" s="155" t="s">
        <v>672</v>
      </c>
      <c r="F389" s="156">
        <v>6.03</v>
      </c>
      <c r="G389" s="155"/>
      <c r="H389" s="268" t="s">
        <v>673</v>
      </c>
      <c r="I389" s="268"/>
      <c r="J389" s="156">
        <v>26.79</v>
      </c>
    </row>
    <row r="390" spans="1:10" x14ac:dyDescent="0.25">
      <c r="A390" s="271" t="s">
        <v>789</v>
      </c>
      <c r="B390" s="271"/>
      <c r="C390" s="271"/>
      <c r="D390" s="271"/>
      <c r="E390" s="271"/>
      <c r="F390" s="271"/>
      <c r="G390" s="271"/>
      <c r="H390" s="271"/>
      <c r="I390" s="271"/>
      <c r="J390" s="271"/>
    </row>
    <row r="391" spans="1:10" ht="15.75" thickBot="1" x14ac:dyDescent="0.3">
      <c r="A391" s="266" t="s">
        <v>988</v>
      </c>
      <c r="B391" s="266"/>
      <c r="C391" s="266"/>
      <c r="D391" s="266"/>
      <c r="E391" s="266"/>
      <c r="F391" s="266"/>
      <c r="G391" s="266"/>
      <c r="H391" s="266"/>
      <c r="I391" s="266"/>
      <c r="J391" s="266"/>
    </row>
    <row r="392" spans="1:10" ht="15.75" thickTop="1" x14ac:dyDescent="0.25">
      <c r="A392" s="188"/>
      <c r="B392" s="188"/>
      <c r="C392" s="188"/>
      <c r="D392" s="188"/>
      <c r="E392" s="188"/>
      <c r="F392" s="188"/>
      <c r="G392" s="188"/>
      <c r="H392" s="188"/>
      <c r="I392" s="188"/>
      <c r="J392" s="188"/>
    </row>
    <row r="393" spans="1:10" x14ac:dyDescent="0.25">
      <c r="A393" s="141" t="s">
        <v>731</v>
      </c>
      <c r="B393" s="142" t="s">
        <v>144</v>
      </c>
      <c r="C393" s="141" t="s">
        <v>145</v>
      </c>
      <c r="D393" s="141" t="s">
        <v>146</v>
      </c>
      <c r="E393" s="272" t="s">
        <v>659</v>
      </c>
      <c r="F393" s="272"/>
      <c r="G393" s="143" t="s">
        <v>147</v>
      </c>
      <c r="H393" s="142" t="s">
        <v>101</v>
      </c>
      <c r="I393" s="142" t="s">
        <v>148</v>
      </c>
      <c r="J393" s="142" t="s">
        <v>4</v>
      </c>
    </row>
    <row r="394" spans="1:10" ht="51" x14ac:dyDescent="0.25">
      <c r="A394" s="144" t="s">
        <v>660</v>
      </c>
      <c r="B394" s="145" t="s">
        <v>303</v>
      </c>
      <c r="C394" s="144" t="s">
        <v>152</v>
      </c>
      <c r="D394" s="144" t="s">
        <v>304</v>
      </c>
      <c r="E394" s="269" t="s">
        <v>955</v>
      </c>
      <c r="F394" s="269"/>
      <c r="G394" s="146" t="s">
        <v>300</v>
      </c>
      <c r="H394" s="149">
        <v>1</v>
      </c>
      <c r="I394" s="147">
        <v>35.89</v>
      </c>
      <c r="J394" s="147">
        <v>35.89</v>
      </c>
    </row>
    <row r="395" spans="1:10" ht="25.5" x14ac:dyDescent="0.25">
      <c r="A395" s="150" t="s">
        <v>662</v>
      </c>
      <c r="B395" s="151" t="s">
        <v>792</v>
      </c>
      <c r="C395" s="150" t="s">
        <v>161</v>
      </c>
      <c r="D395" s="150" t="s">
        <v>793</v>
      </c>
      <c r="E395" s="270" t="s">
        <v>665</v>
      </c>
      <c r="F395" s="270"/>
      <c r="G395" s="152" t="s">
        <v>666</v>
      </c>
      <c r="H395" s="153">
        <v>0.2</v>
      </c>
      <c r="I395" s="154">
        <v>16.32</v>
      </c>
      <c r="J395" s="154">
        <v>3.26</v>
      </c>
    </row>
    <row r="396" spans="1:10" ht="38.25" x14ac:dyDescent="0.25">
      <c r="A396" s="189" t="s">
        <v>798</v>
      </c>
      <c r="B396" s="190" t="s">
        <v>991</v>
      </c>
      <c r="C396" s="189" t="s">
        <v>161</v>
      </c>
      <c r="D396" s="189" t="s">
        <v>992</v>
      </c>
      <c r="E396" s="267" t="s">
        <v>805</v>
      </c>
      <c r="F396" s="267"/>
      <c r="G396" s="191" t="s">
        <v>157</v>
      </c>
      <c r="H396" s="192">
        <v>1</v>
      </c>
      <c r="I396" s="193">
        <v>32.630000000000003</v>
      </c>
      <c r="J396" s="193">
        <v>32.630000000000003</v>
      </c>
    </row>
    <row r="397" spans="1:10" ht="25.5" x14ac:dyDescent="0.25">
      <c r="A397" s="155"/>
      <c r="B397" s="155"/>
      <c r="C397" s="155"/>
      <c r="D397" s="155"/>
      <c r="E397" s="155" t="s">
        <v>669</v>
      </c>
      <c r="F397" s="156">
        <v>1.3148600923662048</v>
      </c>
      <c r="G397" s="155" t="s">
        <v>670</v>
      </c>
      <c r="H397" s="156">
        <v>1.1100000000000001</v>
      </c>
      <c r="I397" s="155" t="s">
        <v>671</v>
      </c>
      <c r="J397" s="156">
        <v>2.42</v>
      </c>
    </row>
    <row r="398" spans="1:10" x14ac:dyDescent="0.25">
      <c r="A398" s="155"/>
      <c r="B398" s="155"/>
      <c r="C398" s="155"/>
      <c r="D398" s="155"/>
      <c r="E398" s="155" t="s">
        <v>672</v>
      </c>
      <c r="F398" s="156">
        <v>10.43</v>
      </c>
      <c r="G398" s="155"/>
      <c r="H398" s="268" t="s">
        <v>673</v>
      </c>
      <c r="I398" s="268"/>
      <c r="J398" s="156">
        <v>46.32</v>
      </c>
    </row>
    <row r="399" spans="1:10" x14ac:dyDescent="0.25">
      <c r="A399" s="271" t="s">
        <v>789</v>
      </c>
      <c r="B399" s="271"/>
      <c r="C399" s="271"/>
      <c r="D399" s="271"/>
      <c r="E399" s="271"/>
      <c r="F399" s="271"/>
      <c r="G399" s="271"/>
      <c r="H399" s="271"/>
      <c r="I399" s="271"/>
      <c r="J399" s="271"/>
    </row>
    <row r="400" spans="1:10" ht="15.75" thickBot="1" x14ac:dyDescent="0.3">
      <c r="A400" s="266" t="s">
        <v>988</v>
      </c>
      <c r="B400" s="266"/>
      <c r="C400" s="266"/>
      <c r="D400" s="266"/>
      <c r="E400" s="266"/>
      <c r="F400" s="266"/>
      <c r="G400" s="266"/>
      <c r="H400" s="266"/>
      <c r="I400" s="266"/>
      <c r="J400" s="266"/>
    </row>
    <row r="401" spans="1:10" ht="15.75" thickTop="1" x14ac:dyDescent="0.25">
      <c r="A401" s="188"/>
      <c r="B401" s="188"/>
      <c r="C401" s="188"/>
      <c r="D401" s="188"/>
      <c r="E401" s="188"/>
      <c r="F401" s="188"/>
      <c r="G401" s="188"/>
      <c r="H401" s="188"/>
      <c r="I401" s="188"/>
      <c r="J401" s="188"/>
    </row>
    <row r="402" spans="1:10" x14ac:dyDescent="0.25">
      <c r="A402" s="141" t="s">
        <v>732</v>
      </c>
      <c r="B402" s="142" t="s">
        <v>144</v>
      </c>
      <c r="C402" s="141" t="s">
        <v>145</v>
      </c>
      <c r="D402" s="141" t="s">
        <v>146</v>
      </c>
      <c r="E402" s="272" t="s">
        <v>659</v>
      </c>
      <c r="F402" s="272"/>
      <c r="G402" s="143" t="s">
        <v>147</v>
      </c>
      <c r="H402" s="142" t="s">
        <v>101</v>
      </c>
      <c r="I402" s="142" t="s">
        <v>148</v>
      </c>
      <c r="J402" s="142" t="s">
        <v>4</v>
      </c>
    </row>
    <row r="403" spans="1:10" ht="51" x14ac:dyDescent="0.25">
      <c r="A403" s="144" t="s">
        <v>660</v>
      </c>
      <c r="B403" s="145" t="s">
        <v>305</v>
      </c>
      <c r="C403" s="144" t="s">
        <v>152</v>
      </c>
      <c r="D403" s="144" t="s">
        <v>306</v>
      </c>
      <c r="E403" s="269" t="s">
        <v>661</v>
      </c>
      <c r="F403" s="269"/>
      <c r="G403" s="146" t="s">
        <v>153</v>
      </c>
      <c r="H403" s="149">
        <v>1</v>
      </c>
      <c r="I403" s="147">
        <v>87.5</v>
      </c>
      <c r="J403" s="147">
        <v>87.5</v>
      </c>
    </row>
    <row r="404" spans="1:10" ht="25.5" x14ac:dyDescent="0.25">
      <c r="A404" s="150" t="s">
        <v>662</v>
      </c>
      <c r="B404" s="151" t="s">
        <v>792</v>
      </c>
      <c r="C404" s="150" t="s">
        <v>161</v>
      </c>
      <c r="D404" s="150" t="s">
        <v>793</v>
      </c>
      <c r="E404" s="270" t="s">
        <v>665</v>
      </c>
      <c r="F404" s="270"/>
      <c r="G404" s="152" t="s">
        <v>666</v>
      </c>
      <c r="H404" s="153">
        <v>0.2</v>
      </c>
      <c r="I404" s="154">
        <v>16.32</v>
      </c>
      <c r="J404" s="154">
        <v>3.26</v>
      </c>
    </row>
    <row r="405" spans="1:10" ht="38.25" x14ac:dyDescent="0.25">
      <c r="A405" s="189" t="s">
        <v>798</v>
      </c>
      <c r="B405" s="190" t="s">
        <v>993</v>
      </c>
      <c r="C405" s="189" t="s">
        <v>311</v>
      </c>
      <c r="D405" s="189" t="s">
        <v>994</v>
      </c>
      <c r="E405" s="267" t="s">
        <v>805</v>
      </c>
      <c r="F405" s="267"/>
      <c r="G405" s="191" t="s">
        <v>157</v>
      </c>
      <c r="H405" s="192">
        <v>0.78</v>
      </c>
      <c r="I405" s="193">
        <v>108</v>
      </c>
      <c r="J405" s="193">
        <v>84.24</v>
      </c>
    </row>
    <row r="406" spans="1:10" ht="25.5" x14ac:dyDescent="0.25">
      <c r="A406" s="155"/>
      <c r="B406" s="155"/>
      <c r="C406" s="155"/>
      <c r="D406" s="155"/>
      <c r="E406" s="155" t="s">
        <v>669</v>
      </c>
      <c r="F406" s="156">
        <v>1.3148600923662048</v>
      </c>
      <c r="G406" s="155" t="s">
        <v>670</v>
      </c>
      <c r="H406" s="156">
        <v>1.1100000000000001</v>
      </c>
      <c r="I406" s="155" t="s">
        <v>671</v>
      </c>
      <c r="J406" s="156">
        <v>2.42</v>
      </c>
    </row>
    <row r="407" spans="1:10" x14ac:dyDescent="0.25">
      <c r="A407" s="155"/>
      <c r="B407" s="155"/>
      <c r="C407" s="155"/>
      <c r="D407" s="155"/>
      <c r="E407" s="155" t="s">
        <v>672</v>
      </c>
      <c r="F407" s="156">
        <v>25.43</v>
      </c>
      <c r="G407" s="155"/>
      <c r="H407" s="268" t="s">
        <v>673</v>
      </c>
      <c r="I407" s="268"/>
      <c r="J407" s="156">
        <v>112.93</v>
      </c>
    </row>
    <row r="408" spans="1:10" x14ac:dyDescent="0.25">
      <c r="A408" s="271" t="s">
        <v>789</v>
      </c>
      <c r="B408" s="271"/>
      <c r="C408" s="271"/>
      <c r="D408" s="271"/>
      <c r="E408" s="271"/>
      <c r="F408" s="271"/>
      <c r="G408" s="271"/>
      <c r="H408" s="271"/>
      <c r="I408" s="271"/>
      <c r="J408" s="271"/>
    </row>
    <row r="409" spans="1:10" ht="15.75" thickBot="1" x14ac:dyDescent="0.3">
      <c r="A409" s="266" t="s">
        <v>988</v>
      </c>
      <c r="B409" s="266"/>
      <c r="C409" s="266"/>
      <c r="D409" s="266"/>
      <c r="E409" s="266"/>
      <c r="F409" s="266"/>
      <c r="G409" s="266"/>
      <c r="H409" s="266"/>
      <c r="I409" s="266"/>
      <c r="J409" s="266"/>
    </row>
    <row r="410" spans="1:10" ht="15.75" thickTop="1" x14ac:dyDescent="0.25">
      <c r="A410" s="188"/>
      <c r="B410" s="188"/>
      <c r="C410" s="188"/>
      <c r="D410" s="188"/>
      <c r="E410" s="188"/>
      <c r="F410" s="188"/>
      <c r="G410" s="188"/>
      <c r="H410" s="188"/>
      <c r="I410" s="188"/>
      <c r="J410" s="188"/>
    </row>
    <row r="411" spans="1:10" x14ac:dyDescent="0.25">
      <c r="A411" s="141" t="s">
        <v>733</v>
      </c>
      <c r="B411" s="142" t="s">
        <v>144</v>
      </c>
      <c r="C411" s="141" t="s">
        <v>145</v>
      </c>
      <c r="D411" s="141" t="s">
        <v>146</v>
      </c>
      <c r="E411" s="272" t="s">
        <v>659</v>
      </c>
      <c r="F411" s="272"/>
      <c r="G411" s="143" t="s">
        <v>147</v>
      </c>
      <c r="H411" s="142" t="s">
        <v>101</v>
      </c>
      <c r="I411" s="142" t="s">
        <v>148</v>
      </c>
      <c r="J411" s="142" t="s">
        <v>4</v>
      </c>
    </row>
    <row r="412" spans="1:10" ht="38.25" x14ac:dyDescent="0.25">
      <c r="A412" s="144" t="s">
        <v>660</v>
      </c>
      <c r="B412" s="145" t="s">
        <v>307</v>
      </c>
      <c r="C412" s="144" t="s">
        <v>152</v>
      </c>
      <c r="D412" s="144" t="s">
        <v>308</v>
      </c>
      <c r="E412" s="269" t="s">
        <v>995</v>
      </c>
      <c r="F412" s="269"/>
      <c r="G412" s="146" t="s">
        <v>157</v>
      </c>
      <c r="H412" s="149">
        <v>1</v>
      </c>
      <c r="I412" s="147">
        <v>264.8</v>
      </c>
      <c r="J412" s="147">
        <v>264.8</v>
      </c>
    </row>
    <row r="413" spans="1:10" ht="25.5" x14ac:dyDescent="0.25">
      <c r="A413" s="150" t="s">
        <v>662</v>
      </c>
      <c r="B413" s="151" t="s">
        <v>996</v>
      </c>
      <c r="C413" s="150" t="s">
        <v>161</v>
      </c>
      <c r="D413" s="150" t="s">
        <v>997</v>
      </c>
      <c r="E413" s="270" t="s">
        <v>665</v>
      </c>
      <c r="F413" s="270"/>
      <c r="G413" s="152" t="s">
        <v>666</v>
      </c>
      <c r="H413" s="153">
        <v>7.4800000000000005E-2</v>
      </c>
      <c r="I413" s="154">
        <v>16.68</v>
      </c>
      <c r="J413" s="154">
        <v>1.24</v>
      </c>
    </row>
    <row r="414" spans="1:10" ht="25.5" x14ac:dyDescent="0.25">
      <c r="A414" s="150" t="s">
        <v>662</v>
      </c>
      <c r="B414" s="151" t="s">
        <v>998</v>
      </c>
      <c r="C414" s="150" t="s">
        <v>161</v>
      </c>
      <c r="D414" s="150" t="s">
        <v>999</v>
      </c>
      <c r="E414" s="270" t="s">
        <v>665</v>
      </c>
      <c r="F414" s="270"/>
      <c r="G414" s="152" t="s">
        <v>666</v>
      </c>
      <c r="H414" s="153">
        <v>0.17949999999999999</v>
      </c>
      <c r="I414" s="154">
        <v>20.96</v>
      </c>
      <c r="J414" s="154">
        <v>3.76</v>
      </c>
    </row>
    <row r="415" spans="1:10" ht="25.5" x14ac:dyDescent="0.25">
      <c r="A415" s="189" t="s">
        <v>798</v>
      </c>
      <c r="B415" s="190" t="s">
        <v>1000</v>
      </c>
      <c r="C415" s="189" t="s">
        <v>810</v>
      </c>
      <c r="D415" s="189" t="s">
        <v>1001</v>
      </c>
      <c r="E415" s="267" t="s">
        <v>805</v>
      </c>
      <c r="F415" s="267"/>
      <c r="G415" s="191" t="s">
        <v>153</v>
      </c>
      <c r="H415" s="192">
        <v>1</v>
      </c>
      <c r="I415" s="193">
        <v>259.8</v>
      </c>
      <c r="J415" s="193">
        <v>259.8</v>
      </c>
    </row>
    <row r="416" spans="1:10" ht="25.5" x14ac:dyDescent="0.25">
      <c r="A416" s="155"/>
      <c r="B416" s="155"/>
      <c r="C416" s="155"/>
      <c r="D416" s="155"/>
      <c r="E416" s="155" t="s">
        <v>669</v>
      </c>
      <c r="F416" s="156">
        <v>2.1189894050529747</v>
      </c>
      <c r="G416" s="155" t="s">
        <v>670</v>
      </c>
      <c r="H416" s="156">
        <v>1.78</v>
      </c>
      <c r="I416" s="155" t="s">
        <v>671</v>
      </c>
      <c r="J416" s="156">
        <v>3.9</v>
      </c>
    </row>
    <row r="417" spans="1:10" x14ac:dyDescent="0.25">
      <c r="A417" s="155"/>
      <c r="B417" s="155"/>
      <c r="C417" s="155"/>
      <c r="D417" s="155"/>
      <c r="E417" s="155" t="s">
        <v>672</v>
      </c>
      <c r="F417" s="156">
        <v>76.97</v>
      </c>
      <c r="G417" s="155"/>
      <c r="H417" s="268" t="s">
        <v>673</v>
      </c>
      <c r="I417" s="268"/>
      <c r="J417" s="156">
        <v>341.77</v>
      </c>
    </row>
    <row r="418" spans="1:10" x14ac:dyDescent="0.25">
      <c r="A418" s="271" t="s">
        <v>789</v>
      </c>
      <c r="B418" s="271"/>
      <c r="C418" s="271"/>
      <c r="D418" s="271"/>
      <c r="E418" s="271"/>
      <c r="F418" s="271"/>
      <c r="G418" s="271"/>
      <c r="H418" s="271"/>
      <c r="I418" s="271"/>
      <c r="J418" s="271"/>
    </row>
    <row r="419" spans="1:10" ht="15.75" thickBot="1" x14ac:dyDescent="0.3">
      <c r="A419" s="266" t="s">
        <v>1002</v>
      </c>
      <c r="B419" s="266"/>
      <c r="C419" s="266"/>
      <c r="D419" s="266"/>
      <c r="E419" s="266"/>
      <c r="F419" s="266"/>
      <c r="G419" s="266"/>
      <c r="H419" s="266"/>
      <c r="I419" s="266"/>
      <c r="J419" s="266"/>
    </row>
    <row r="420" spans="1:10" ht="15.75" thickTop="1" x14ac:dyDescent="0.25">
      <c r="A420" s="188"/>
      <c r="B420" s="188"/>
      <c r="C420" s="188"/>
      <c r="D420" s="188"/>
      <c r="E420" s="188"/>
      <c r="F420" s="188"/>
      <c r="G420" s="188"/>
      <c r="H420" s="188"/>
      <c r="I420" s="188"/>
      <c r="J420" s="188"/>
    </row>
    <row r="421" spans="1:10" x14ac:dyDescent="0.25">
      <c r="A421" s="141" t="s">
        <v>734</v>
      </c>
      <c r="B421" s="142" t="s">
        <v>144</v>
      </c>
      <c r="C421" s="141" t="s">
        <v>145</v>
      </c>
      <c r="D421" s="141" t="s">
        <v>146</v>
      </c>
      <c r="E421" s="272" t="s">
        <v>659</v>
      </c>
      <c r="F421" s="272"/>
      <c r="G421" s="143" t="s">
        <v>147</v>
      </c>
      <c r="H421" s="142" t="s">
        <v>101</v>
      </c>
      <c r="I421" s="142" t="s">
        <v>148</v>
      </c>
      <c r="J421" s="142" t="s">
        <v>4</v>
      </c>
    </row>
    <row r="422" spans="1:10" ht="38.25" x14ac:dyDescent="0.25">
      <c r="A422" s="144" t="s">
        <v>660</v>
      </c>
      <c r="B422" s="145" t="s">
        <v>318</v>
      </c>
      <c r="C422" s="144" t="s">
        <v>152</v>
      </c>
      <c r="D422" s="144" t="s">
        <v>319</v>
      </c>
      <c r="E422" s="269" t="s">
        <v>995</v>
      </c>
      <c r="F422" s="269"/>
      <c r="G422" s="146" t="s">
        <v>157</v>
      </c>
      <c r="H422" s="149">
        <v>1</v>
      </c>
      <c r="I422" s="147">
        <v>1848.13</v>
      </c>
      <c r="J422" s="147">
        <v>1848.13</v>
      </c>
    </row>
    <row r="423" spans="1:10" ht="25.5" x14ac:dyDescent="0.25">
      <c r="A423" s="150" t="s">
        <v>662</v>
      </c>
      <c r="B423" s="151" t="s">
        <v>998</v>
      </c>
      <c r="C423" s="150" t="s">
        <v>161</v>
      </c>
      <c r="D423" s="150" t="s">
        <v>999</v>
      </c>
      <c r="E423" s="270" t="s">
        <v>665</v>
      </c>
      <c r="F423" s="270"/>
      <c r="G423" s="152" t="s">
        <v>666</v>
      </c>
      <c r="H423" s="153">
        <v>1.4</v>
      </c>
      <c r="I423" s="154">
        <v>20.96</v>
      </c>
      <c r="J423" s="154">
        <v>29.34</v>
      </c>
    </row>
    <row r="424" spans="1:10" x14ac:dyDescent="0.25">
      <c r="A424" s="189" t="s">
        <v>798</v>
      </c>
      <c r="B424" s="190" t="s">
        <v>1003</v>
      </c>
      <c r="C424" s="189" t="s">
        <v>311</v>
      </c>
      <c r="D424" s="189" t="s">
        <v>1004</v>
      </c>
      <c r="E424" s="267" t="s">
        <v>805</v>
      </c>
      <c r="F424" s="267"/>
      <c r="G424" s="191" t="s">
        <v>157</v>
      </c>
      <c r="H424" s="192">
        <v>1</v>
      </c>
      <c r="I424" s="193">
        <v>1818.79</v>
      </c>
      <c r="J424" s="193">
        <v>1818.79</v>
      </c>
    </row>
    <row r="425" spans="1:10" ht="25.5" x14ac:dyDescent="0.25">
      <c r="A425" s="155"/>
      <c r="B425" s="155"/>
      <c r="C425" s="155"/>
      <c r="D425" s="155"/>
      <c r="E425" s="155" t="s">
        <v>669</v>
      </c>
      <c r="F425" s="156">
        <v>12.632436837815812</v>
      </c>
      <c r="G425" s="155" t="s">
        <v>670</v>
      </c>
      <c r="H425" s="156">
        <v>10.62</v>
      </c>
      <c r="I425" s="155" t="s">
        <v>671</v>
      </c>
      <c r="J425" s="156">
        <v>23.25</v>
      </c>
    </row>
    <row r="426" spans="1:10" x14ac:dyDescent="0.25">
      <c r="A426" s="155"/>
      <c r="B426" s="155"/>
      <c r="C426" s="155"/>
      <c r="D426" s="155"/>
      <c r="E426" s="155" t="s">
        <v>672</v>
      </c>
      <c r="F426" s="156">
        <v>537.25</v>
      </c>
      <c r="G426" s="155"/>
      <c r="H426" s="268" t="s">
        <v>673</v>
      </c>
      <c r="I426" s="268"/>
      <c r="J426" s="156">
        <v>2385.38</v>
      </c>
    </row>
    <row r="427" spans="1:10" x14ac:dyDescent="0.25">
      <c r="A427" s="271" t="s">
        <v>789</v>
      </c>
      <c r="B427" s="271"/>
      <c r="C427" s="271"/>
      <c r="D427" s="271"/>
      <c r="E427" s="271"/>
      <c r="F427" s="271"/>
      <c r="G427" s="271"/>
      <c r="H427" s="271"/>
      <c r="I427" s="271"/>
      <c r="J427" s="271"/>
    </row>
    <row r="428" spans="1:10" ht="15.75" thickBot="1" x14ac:dyDescent="0.3">
      <c r="A428" s="266" t="s">
        <v>1005</v>
      </c>
      <c r="B428" s="266"/>
      <c r="C428" s="266"/>
      <c r="D428" s="266"/>
      <c r="E428" s="266"/>
      <c r="F428" s="266"/>
      <c r="G428" s="266"/>
      <c r="H428" s="266"/>
      <c r="I428" s="266"/>
      <c r="J428" s="266"/>
    </row>
    <row r="429" spans="1:10" ht="15.75" thickTop="1" x14ac:dyDescent="0.25">
      <c r="A429" s="188"/>
      <c r="B429" s="188"/>
      <c r="C429" s="188"/>
      <c r="D429" s="188"/>
      <c r="E429" s="188"/>
      <c r="F429" s="188"/>
      <c r="G429" s="188"/>
      <c r="H429" s="188"/>
      <c r="I429" s="188"/>
      <c r="J429" s="188"/>
    </row>
    <row r="430" spans="1:10" x14ac:dyDescent="0.25">
      <c r="A430" s="141" t="s">
        <v>735</v>
      </c>
      <c r="B430" s="142" t="s">
        <v>144</v>
      </c>
      <c r="C430" s="141" t="s">
        <v>145</v>
      </c>
      <c r="D430" s="141" t="s">
        <v>146</v>
      </c>
      <c r="E430" s="272" t="s">
        <v>659</v>
      </c>
      <c r="F430" s="272"/>
      <c r="G430" s="143" t="s">
        <v>147</v>
      </c>
      <c r="H430" s="142" t="s">
        <v>101</v>
      </c>
      <c r="I430" s="142" t="s">
        <v>148</v>
      </c>
      <c r="J430" s="142" t="s">
        <v>4</v>
      </c>
    </row>
    <row r="431" spans="1:10" x14ac:dyDescent="0.25">
      <c r="A431" s="144" t="s">
        <v>660</v>
      </c>
      <c r="B431" s="145" t="s">
        <v>320</v>
      </c>
      <c r="C431" s="144" t="s">
        <v>152</v>
      </c>
      <c r="D431" s="144" t="s">
        <v>321</v>
      </c>
      <c r="E431" s="269" t="s">
        <v>995</v>
      </c>
      <c r="F431" s="269"/>
      <c r="G431" s="146" t="s">
        <v>157</v>
      </c>
      <c r="H431" s="149">
        <v>1</v>
      </c>
      <c r="I431" s="147">
        <v>240.62</v>
      </c>
      <c r="J431" s="147">
        <v>240.62</v>
      </c>
    </row>
    <row r="432" spans="1:10" ht="25.5" x14ac:dyDescent="0.25">
      <c r="A432" s="150" t="s">
        <v>662</v>
      </c>
      <c r="B432" s="151" t="s">
        <v>998</v>
      </c>
      <c r="C432" s="150" t="s">
        <v>161</v>
      </c>
      <c r="D432" s="150" t="s">
        <v>999</v>
      </c>
      <c r="E432" s="270" t="s">
        <v>665</v>
      </c>
      <c r="F432" s="270"/>
      <c r="G432" s="152" t="s">
        <v>666</v>
      </c>
      <c r="H432" s="153">
        <v>0.5</v>
      </c>
      <c r="I432" s="154">
        <v>20.96</v>
      </c>
      <c r="J432" s="154">
        <v>10.48</v>
      </c>
    </row>
    <row r="433" spans="1:10" ht="25.5" x14ac:dyDescent="0.25">
      <c r="A433" s="150" t="s">
        <v>662</v>
      </c>
      <c r="B433" s="151" t="s">
        <v>792</v>
      </c>
      <c r="C433" s="150" t="s">
        <v>161</v>
      </c>
      <c r="D433" s="150" t="s">
        <v>793</v>
      </c>
      <c r="E433" s="270" t="s">
        <v>665</v>
      </c>
      <c r="F433" s="270"/>
      <c r="G433" s="152" t="s">
        <v>666</v>
      </c>
      <c r="H433" s="153">
        <v>0.5</v>
      </c>
      <c r="I433" s="154">
        <v>16.32</v>
      </c>
      <c r="J433" s="154">
        <v>8.16</v>
      </c>
    </row>
    <row r="434" spans="1:10" ht="25.5" x14ac:dyDescent="0.25">
      <c r="A434" s="189" t="s">
        <v>798</v>
      </c>
      <c r="B434" s="190" t="s">
        <v>1006</v>
      </c>
      <c r="C434" s="189" t="s">
        <v>810</v>
      </c>
      <c r="D434" s="189" t="s">
        <v>1007</v>
      </c>
      <c r="E434" s="267" t="s">
        <v>805</v>
      </c>
      <c r="F434" s="267"/>
      <c r="G434" s="191" t="s">
        <v>153</v>
      </c>
      <c r="H434" s="192">
        <v>1</v>
      </c>
      <c r="I434" s="193">
        <v>221.98</v>
      </c>
      <c r="J434" s="193">
        <v>221.98</v>
      </c>
    </row>
    <row r="435" spans="1:10" ht="25.5" x14ac:dyDescent="0.25">
      <c r="A435" s="155"/>
      <c r="B435" s="155"/>
      <c r="C435" s="155"/>
      <c r="D435" s="155"/>
      <c r="E435" s="155" t="s">
        <v>669</v>
      </c>
      <c r="F435" s="156">
        <v>7.8022276555283891</v>
      </c>
      <c r="G435" s="155" t="s">
        <v>670</v>
      </c>
      <c r="H435" s="156">
        <v>6.56</v>
      </c>
      <c r="I435" s="155" t="s">
        <v>671</v>
      </c>
      <c r="J435" s="156">
        <v>14.360000000000001</v>
      </c>
    </row>
    <row r="436" spans="1:10" x14ac:dyDescent="0.25">
      <c r="A436" s="155"/>
      <c r="B436" s="155"/>
      <c r="C436" s="155"/>
      <c r="D436" s="155"/>
      <c r="E436" s="155" t="s">
        <v>672</v>
      </c>
      <c r="F436" s="156">
        <v>69.94</v>
      </c>
      <c r="G436" s="155"/>
      <c r="H436" s="268" t="s">
        <v>673</v>
      </c>
      <c r="I436" s="268"/>
      <c r="J436" s="156">
        <v>310.56</v>
      </c>
    </row>
    <row r="437" spans="1:10" x14ac:dyDescent="0.25">
      <c r="A437" s="271" t="s">
        <v>789</v>
      </c>
      <c r="B437" s="271"/>
      <c r="C437" s="271"/>
      <c r="D437" s="271"/>
      <c r="E437" s="271"/>
      <c r="F437" s="271"/>
      <c r="G437" s="271"/>
      <c r="H437" s="271"/>
      <c r="I437" s="271"/>
      <c r="J437" s="271"/>
    </row>
    <row r="438" spans="1:10" ht="15.75" thickBot="1" x14ac:dyDescent="0.3">
      <c r="A438" s="266" t="s">
        <v>1008</v>
      </c>
      <c r="B438" s="266"/>
      <c r="C438" s="266"/>
      <c r="D438" s="266"/>
      <c r="E438" s="266"/>
      <c r="F438" s="266"/>
      <c r="G438" s="266"/>
      <c r="H438" s="266"/>
      <c r="I438" s="266"/>
      <c r="J438" s="266"/>
    </row>
    <row r="439" spans="1:10" ht="15.75" thickTop="1" x14ac:dyDescent="0.25">
      <c r="A439" s="188"/>
      <c r="B439" s="188"/>
      <c r="C439" s="188"/>
      <c r="D439" s="188"/>
      <c r="E439" s="188"/>
      <c r="F439" s="188"/>
      <c r="G439" s="188"/>
      <c r="H439" s="188"/>
      <c r="I439" s="188"/>
      <c r="J439" s="188"/>
    </row>
    <row r="440" spans="1:10" x14ac:dyDescent="0.25">
      <c r="A440" s="141" t="s">
        <v>736</v>
      </c>
      <c r="B440" s="142" t="s">
        <v>144</v>
      </c>
      <c r="C440" s="141" t="s">
        <v>145</v>
      </c>
      <c r="D440" s="141" t="s">
        <v>146</v>
      </c>
      <c r="E440" s="272" t="s">
        <v>659</v>
      </c>
      <c r="F440" s="272"/>
      <c r="G440" s="143" t="s">
        <v>147</v>
      </c>
      <c r="H440" s="142" t="s">
        <v>101</v>
      </c>
      <c r="I440" s="142" t="s">
        <v>148</v>
      </c>
      <c r="J440" s="142" t="s">
        <v>4</v>
      </c>
    </row>
    <row r="441" spans="1:10" ht="25.5" x14ac:dyDescent="0.25">
      <c r="A441" s="144" t="s">
        <v>660</v>
      </c>
      <c r="B441" s="145" t="s">
        <v>322</v>
      </c>
      <c r="C441" s="144" t="s">
        <v>152</v>
      </c>
      <c r="D441" s="144" t="s">
        <v>323</v>
      </c>
      <c r="E441" s="269" t="s">
        <v>995</v>
      </c>
      <c r="F441" s="269"/>
      <c r="G441" s="146" t="s">
        <v>157</v>
      </c>
      <c r="H441" s="149">
        <v>1</v>
      </c>
      <c r="I441" s="147">
        <v>207.15</v>
      </c>
      <c r="J441" s="147">
        <v>207.15</v>
      </c>
    </row>
    <row r="442" spans="1:10" ht="25.5" x14ac:dyDescent="0.25">
      <c r="A442" s="150" t="s">
        <v>662</v>
      </c>
      <c r="B442" s="151" t="s">
        <v>998</v>
      </c>
      <c r="C442" s="150" t="s">
        <v>161</v>
      </c>
      <c r="D442" s="150" t="s">
        <v>999</v>
      </c>
      <c r="E442" s="270" t="s">
        <v>665</v>
      </c>
      <c r="F442" s="270"/>
      <c r="G442" s="152" t="s">
        <v>666</v>
      </c>
      <c r="H442" s="153">
        <v>0.7</v>
      </c>
      <c r="I442" s="154">
        <v>20.96</v>
      </c>
      <c r="J442" s="154">
        <v>14.67</v>
      </c>
    </row>
    <row r="443" spans="1:10" ht="25.5" x14ac:dyDescent="0.25">
      <c r="A443" s="150" t="s">
        <v>662</v>
      </c>
      <c r="B443" s="151" t="s">
        <v>792</v>
      </c>
      <c r="C443" s="150" t="s">
        <v>161</v>
      </c>
      <c r="D443" s="150" t="s">
        <v>793</v>
      </c>
      <c r="E443" s="270" t="s">
        <v>665</v>
      </c>
      <c r="F443" s="270"/>
      <c r="G443" s="152" t="s">
        <v>666</v>
      </c>
      <c r="H443" s="153">
        <v>0.7</v>
      </c>
      <c r="I443" s="154">
        <v>16.32</v>
      </c>
      <c r="J443" s="154">
        <v>11.42</v>
      </c>
    </row>
    <row r="444" spans="1:10" ht="25.5" x14ac:dyDescent="0.25">
      <c r="A444" s="189" t="s">
        <v>798</v>
      </c>
      <c r="B444" s="190" t="s">
        <v>1009</v>
      </c>
      <c r="C444" s="189" t="s">
        <v>810</v>
      </c>
      <c r="D444" s="189" t="s">
        <v>1010</v>
      </c>
      <c r="E444" s="267" t="s">
        <v>805</v>
      </c>
      <c r="F444" s="267"/>
      <c r="G444" s="191" t="s">
        <v>153</v>
      </c>
      <c r="H444" s="192">
        <v>1</v>
      </c>
      <c r="I444" s="193">
        <v>181.06</v>
      </c>
      <c r="J444" s="193">
        <v>181.06</v>
      </c>
    </row>
    <row r="445" spans="1:10" ht="25.5" x14ac:dyDescent="0.25">
      <c r="A445" s="155"/>
      <c r="B445" s="155"/>
      <c r="C445" s="155"/>
      <c r="D445" s="155"/>
      <c r="E445" s="155" t="s">
        <v>669</v>
      </c>
      <c r="F445" s="156">
        <v>10.926378701439827</v>
      </c>
      <c r="G445" s="155" t="s">
        <v>670</v>
      </c>
      <c r="H445" s="156">
        <v>9.18</v>
      </c>
      <c r="I445" s="155" t="s">
        <v>671</v>
      </c>
      <c r="J445" s="156">
        <v>20.11</v>
      </c>
    </row>
    <row r="446" spans="1:10" x14ac:dyDescent="0.25">
      <c r="A446" s="155"/>
      <c r="B446" s="155"/>
      <c r="C446" s="155"/>
      <c r="D446" s="155"/>
      <c r="E446" s="155" t="s">
        <v>672</v>
      </c>
      <c r="F446" s="156">
        <v>60.21</v>
      </c>
      <c r="G446" s="155"/>
      <c r="H446" s="268" t="s">
        <v>673</v>
      </c>
      <c r="I446" s="268"/>
      <c r="J446" s="156">
        <v>267.36</v>
      </c>
    </row>
    <row r="447" spans="1:10" x14ac:dyDescent="0.25">
      <c r="A447" s="271" t="s">
        <v>789</v>
      </c>
      <c r="B447" s="271"/>
      <c r="C447" s="271"/>
      <c r="D447" s="271"/>
      <c r="E447" s="271"/>
      <c r="F447" s="271"/>
      <c r="G447" s="271"/>
      <c r="H447" s="271"/>
      <c r="I447" s="271"/>
      <c r="J447" s="271"/>
    </row>
    <row r="448" spans="1:10" ht="15.75" thickBot="1" x14ac:dyDescent="0.3">
      <c r="A448" s="266" t="s">
        <v>1011</v>
      </c>
      <c r="B448" s="266"/>
      <c r="C448" s="266"/>
      <c r="D448" s="266"/>
      <c r="E448" s="266"/>
      <c r="F448" s="266"/>
      <c r="G448" s="266"/>
      <c r="H448" s="266"/>
      <c r="I448" s="266"/>
      <c r="J448" s="266"/>
    </row>
    <row r="449" spans="1:10" ht="15.75" thickTop="1" x14ac:dyDescent="0.25">
      <c r="A449" s="188"/>
      <c r="B449" s="188"/>
      <c r="C449" s="188"/>
      <c r="D449" s="188"/>
      <c r="E449" s="188"/>
      <c r="F449" s="188"/>
      <c r="G449" s="188"/>
      <c r="H449" s="188"/>
      <c r="I449" s="188"/>
      <c r="J449" s="188"/>
    </row>
    <row r="450" spans="1:10" x14ac:dyDescent="0.25">
      <c r="A450" s="141" t="s">
        <v>737</v>
      </c>
      <c r="B450" s="142" t="s">
        <v>144</v>
      </c>
      <c r="C450" s="141" t="s">
        <v>145</v>
      </c>
      <c r="D450" s="141" t="s">
        <v>146</v>
      </c>
      <c r="E450" s="272" t="s">
        <v>659</v>
      </c>
      <c r="F450" s="272"/>
      <c r="G450" s="143" t="s">
        <v>147</v>
      </c>
      <c r="H450" s="142" t="s">
        <v>101</v>
      </c>
      <c r="I450" s="142" t="s">
        <v>148</v>
      </c>
      <c r="J450" s="142" t="s">
        <v>4</v>
      </c>
    </row>
    <row r="451" spans="1:10" ht="25.5" x14ac:dyDescent="0.25">
      <c r="A451" s="144" t="s">
        <v>660</v>
      </c>
      <c r="B451" s="145" t="s">
        <v>324</v>
      </c>
      <c r="C451" s="144" t="s">
        <v>152</v>
      </c>
      <c r="D451" s="144" t="s">
        <v>325</v>
      </c>
      <c r="E451" s="269" t="s">
        <v>995</v>
      </c>
      <c r="F451" s="269"/>
      <c r="G451" s="146" t="s">
        <v>157</v>
      </c>
      <c r="H451" s="149">
        <v>1</v>
      </c>
      <c r="I451" s="147">
        <v>159.07</v>
      </c>
      <c r="J451" s="147">
        <v>159.07</v>
      </c>
    </row>
    <row r="452" spans="1:10" ht="25.5" x14ac:dyDescent="0.25">
      <c r="A452" s="150" t="s">
        <v>662</v>
      </c>
      <c r="B452" s="151" t="s">
        <v>998</v>
      </c>
      <c r="C452" s="150" t="s">
        <v>161</v>
      </c>
      <c r="D452" s="150" t="s">
        <v>999</v>
      </c>
      <c r="E452" s="270" t="s">
        <v>665</v>
      </c>
      <c r="F452" s="270"/>
      <c r="G452" s="152" t="s">
        <v>666</v>
      </c>
      <c r="H452" s="153">
        <v>0.5</v>
      </c>
      <c r="I452" s="154">
        <v>20.96</v>
      </c>
      <c r="J452" s="154">
        <v>10.48</v>
      </c>
    </row>
    <row r="453" spans="1:10" ht="25.5" x14ac:dyDescent="0.25">
      <c r="A453" s="150" t="s">
        <v>662</v>
      </c>
      <c r="B453" s="151" t="s">
        <v>792</v>
      </c>
      <c r="C453" s="150" t="s">
        <v>161</v>
      </c>
      <c r="D453" s="150" t="s">
        <v>793</v>
      </c>
      <c r="E453" s="270" t="s">
        <v>665</v>
      </c>
      <c r="F453" s="270"/>
      <c r="G453" s="152" t="s">
        <v>666</v>
      </c>
      <c r="H453" s="153">
        <v>0.5</v>
      </c>
      <c r="I453" s="154">
        <v>16.32</v>
      </c>
      <c r="J453" s="154">
        <v>8.16</v>
      </c>
    </row>
    <row r="454" spans="1:10" x14ac:dyDescent="0.25">
      <c r="A454" s="189" t="s">
        <v>798</v>
      </c>
      <c r="B454" s="190" t="s">
        <v>1012</v>
      </c>
      <c r="C454" s="189" t="s">
        <v>810</v>
      </c>
      <c r="D454" s="189" t="s">
        <v>1013</v>
      </c>
      <c r="E454" s="267" t="s">
        <v>805</v>
      </c>
      <c r="F454" s="267"/>
      <c r="G454" s="191" t="s">
        <v>153</v>
      </c>
      <c r="H454" s="192">
        <v>1</v>
      </c>
      <c r="I454" s="193">
        <v>140.43</v>
      </c>
      <c r="J454" s="193">
        <v>140.43</v>
      </c>
    </row>
    <row r="455" spans="1:10" ht="25.5" x14ac:dyDescent="0.25">
      <c r="A455" s="155"/>
      <c r="B455" s="155"/>
      <c r="C455" s="155"/>
      <c r="D455" s="155"/>
      <c r="E455" s="155" t="s">
        <v>669</v>
      </c>
      <c r="F455" s="156">
        <v>7.8022276555283891</v>
      </c>
      <c r="G455" s="155" t="s">
        <v>670</v>
      </c>
      <c r="H455" s="156">
        <v>6.56</v>
      </c>
      <c r="I455" s="155" t="s">
        <v>671</v>
      </c>
      <c r="J455" s="156">
        <v>14.360000000000001</v>
      </c>
    </row>
    <row r="456" spans="1:10" x14ac:dyDescent="0.25">
      <c r="A456" s="155"/>
      <c r="B456" s="155"/>
      <c r="C456" s="155"/>
      <c r="D456" s="155"/>
      <c r="E456" s="155" t="s">
        <v>672</v>
      </c>
      <c r="F456" s="156">
        <v>46.24</v>
      </c>
      <c r="G456" s="155"/>
      <c r="H456" s="268" t="s">
        <v>673</v>
      </c>
      <c r="I456" s="268"/>
      <c r="J456" s="156">
        <v>205.31</v>
      </c>
    </row>
    <row r="457" spans="1:10" x14ac:dyDescent="0.25">
      <c r="A457" s="271" t="s">
        <v>789</v>
      </c>
      <c r="B457" s="271"/>
      <c r="C457" s="271"/>
      <c r="D457" s="271"/>
      <c r="E457" s="271"/>
      <c r="F457" s="271"/>
      <c r="G457" s="271"/>
      <c r="H457" s="271"/>
      <c r="I457" s="271"/>
      <c r="J457" s="271"/>
    </row>
    <row r="458" spans="1:10" ht="15.75" thickBot="1" x14ac:dyDescent="0.3">
      <c r="A458" s="266" t="s">
        <v>1014</v>
      </c>
      <c r="B458" s="266"/>
      <c r="C458" s="266"/>
      <c r="D458" s="266"/>
      <c r="E458" s="266"/>
      <c r="F458" s="266"/>
      <c r="G458" s="266"/>
      <c r="H458" s="266"/>
      <c r="I458" s="266"/>
      <c r="J458" s="266"/>
    </row>
    <row r="459" spans="1:10" ht="15.75" thickTop="1" x14ac:dyDescent="0.25">
      <c r="A459" s="188"/>
      <c r="B459" s="188"/>
      <c r="C459" s="188"/>
      <c r="D459" s="188"/>
      <c r="E459" s="188"/>
      <c r="F459" s="188"/>
      <c r="G459" s="188"/>
      <c r="H459" s="188"/>
      <c r="I459" s="188"/>
      <c r="J459" s="188"/>
    </row>
    <row r="460" spans="1:10" x14ac:dyDescent="0.25">
      <c r="A460" s="141" t="s">
        <v>738</v>
      </c>
      <c r="B460" s="142" t="s">
        <v>144</v>
      </c>
      <c r="C460" s="141" t="s">
        <v>145</v>
      </c>
      <c r="D460" s="141" t="s">
        <v>146</v>
      </c>
      <c r="E460" s="272" t="s">
        <v>659</v>
      </c>
      <c r="F460" s="272"/>
      <c r="G460" s="143" t="s">
        <v>147</v>
      </c>
      <c r="H460" s="142" t="s">
        <v>101</v>
      </c>
      <c r="I460" s="142" t="s">
        <v>148</v>
      </c>
      <c r="J460" s="142" t="s">
        <v>4</v>
      </c>
    </row>
    <row r="461" spans="1:10" x14ac:dyDescent="0.25">
      <c r="A461" s="144" t="s">
        <v>660</v>
      </c>
      <c r="B461" s="145" t="s">
        <v>326</v>
      </c>
      <c r="C461" s="144" t="s">
        <v>152</v>
      </c>
      <c r="D461" s="144" t="s">
        <v>327</v>
      </c>
      <c r="E461" s="269" t="s">
        <v>995</v>
      </c>
      <c r="F461" s="269"/>
      <c r="G461" s="146" t="s">
        <v>100</v>
      </c>
      <c r="H461" s="149">
        <v>1</v>
      </c>
      <c r="I461" s="147">
        <v>25.34</v>
      </c>
      <c r="J461" s="147">
        <v>25.34</v>
      </c>
    </row>
    <row r="462" spans="1:10" ht="25.5" x14ac:dyDescent="0.25">
      <c r="A462" s="150" t="s">
        <v>662</v>
      </c>
      <c r="B462" s="151" t="s">
        <v>998</v>
      </c>
      <c r="C462" s="150" t="s">
        <v>161</v>
      </c>
      <c r="D462" s="150" t="s">
        <v>999</v>
      </c>
      <c r="E462" s="270" t="s">
        <v>665</v>
      </c>
      <c r="F462" s="270"/>
      <c r="G462" s="152" t="s">
        <v>666</v>
      </c>
      <c r="H462" s="153">
        <v>0.15</v>
      </c>
      <c r="I462" s="154">
        <v>20.96</v>
      </c>
      <c r="J462" s="154">
        <v>3.14</v>
      </c>
    </row>
    <row r="463" spans="1:10" ht="25.5" x14ac:dyDescent="0.25">
      <c r="A463" s="150" t="s">
        <v>662</v>
      </c>
      <c r="B463" s="151" t="s">
        <v>792</v>
      </c>
      <c r="C463" s="150" t="s">
        <v>161</v>
      </c>
      <c r="D463" s="150" t="s">
        <v>793</v>
      </c>
      <c r="E463" s="270" t="s">
        <v>665</v>
      </c>
      <c r="F463" s="270"/>
      <c r="G463" s="152" t="s">
        <v>666</v>
      </c>
      <c r="H463" s="153">
        <v>0.15</v>
      </c>
      <c r="I463" s="154">
        <v>16.32</v>
      </c>
      <c r="J463" s="154">
        <v>2.44</v>
      </c>
    </row>
    <row r="464" spans="1:10" x14ac:dyDescent="0.25">
      <c r="A464" s="189" t="s">
        <v>798</v>
      </c>
      <c r="B464" s="190" t="s">
        <v>1015</v>
      </c>
      <c r="C464" s="189" t="s">
        <v>810</v>
      </c>
      <c r="D464" s="189" t="s">
        <v>1016</v>
      </c>
      <c r="E464" s="267" t="s">
        <v>805</v>
      </c>
      <c r="F464" s="267"/>
      <c r="G464" s="191" t="s">
        <v>114</v>
      </c>
      <c r="H464" s="192">
        <v>1.02</v>
      </c>
      <c r="I464" s="193">
        <v>19.38</v>
      </c>
      <c r="J464" s="193">
        <v>19.760000000000002</v>
      </c>
    </row>
    <row r="465" spans="1:10" ht="25.5" x14ac:dyDescent="0.25">
      <c r="A465" s="155"/>
      <c r="B465" s="155"/>
      <c r="C465" s="155"/>
      <c r="D465" s="155"/>
      <c r="E465" s="155" t="s">
        <v>669</v>
      </c>
      <c r="F465" s="156">
        <v>2.3363216517250747</v>
      </c>
      <c r="G465" s="155" t="s">
        <v>670</v>
      </c>
      <c r="H465" s="156">
        <v>1.96</v>
      </c>
      <c r="I465" s="155" t="s">
        <v>671</v>
      </c>
      <c r="J465" s="156">
        <v>4.3</v>
      </c>
    </row>
    <row r="466" spans="1:10" x14ac:dyDescent="0.25">
      <c r="A466" s="155"/>
      <c r="B466" s="155"/>
      <c r="C466" s="155"/>
      <c r="D466" s="155"/>
      <c r="E466" s="155" t="s">
        <v>672</v>
      </c>
      <c r="F466" s="156">
        <v>7.36</v>
      </c>
      <c r="G466" s="155"/>
      <c r="H466" s="268" t="s">
        <v>673</v>
      </c>
      <c r="I466" s="268"/>
      <c r="J466" s="156">
        <v>32.700000000000003</v>
      </c>
    </row>
    <row r="467" spans="1:10" x14ac:dyDescent="0.25">
      <c r="A467" s="271" t="s">
        <v>789</v>
      </c>
      <c r="B467" s="271"/>
      <c r="C467" s="271"/>
      <c r="D467" s="271"/>
      <c r="E467" s="271"/>
      <c r="F467" s="271"/>
      <c r="G467" s="271"/>
      <c r="H467" s="271"/>
      <c r="I467" s="271"/>
      <c r="J467" s="271"/>
    </row>
    <row r="468" spans="1:10" ht="15.75" thickBot="1" x14ac:dyDescent="0.3">
      <c r="A468" s="266" t="s">
        <v>1017</v>
      </c>
      <c r="B468" s="266"/>
      <c r="C468" s="266"/>
      <c r="D468" s="266"/>
      <c r="E468" s="266"/>
      <c r="F468" s="266"/>
      <c r="G468" s="266"/>
      <c r="H468" s="266"/>
      <c r="I468" s="266"/>
      <c r="J468" s="266"/>
    </row>
    <row r="469" spans="1:10" ht="15.75" thickTop="1" x14ac:dyDescent="0.25">
      <c r="A469" s="188"/>
      <c r="B469" s="188"/>
      <c r="C469" s="188"/>
      <c r="D469" s="188"/>
      <c r="E469" s="188"/>
      <c r="F469" s="188"/>
      <c r="G469" s="188"/>
      <c r="H469" s="188"/>
      <c r="I469" s="188"/>
      <c r="J469" s="188"/>
    </row>
    <row r="470" spans="1:10" x14ac:dyDescent="0.25">
      <c r="A470" s="141" t="s">
        <v>739</v>
      </c>
      <c r="B470" s="142" t="s">
        <v>144</v>
      </c>
      <c r="C470" s="141" t="s">
        <v>145</v>
      </c>
      <c r="D470" s="141" t="s">
        <v>146</v>
      </c>
      <c r="E470" s="272" t="s">
        <v>659</v>
      </c>
      <c r="F470" s="272"/>
      <c r="G470" s="143" t="s">
        <v>147</v>
      </c>
      <c r="H470" s="142" t="s">
        <v>101</v>
      </c>
      <c r="I470" s="142" t="s">
        <v>148</v>
      </c>
      <c r="J470" s="142" t="s">
        <v>4</v>
      </c>
    </row>
    <row r="471" spans="1:10" ht="25.5" x14ac:dyDescent="0.25">
      <c r="A471" s="144" t="s">
        <v>660</v>
      </c>
      <c r="B471" s="145" t="s">
        <v>328</v>
      </c>
      <c r="C471" s="144" t="s">
        <v>152</v>
      </c>
      <c r="D471" s="144" t="s">
        <v>329</v>
      </c>
      <c r="E471" s="269" t="s">
        <v>995</v>
      </c>
      <c r="F471" s="269"/>
      <c r="G471" s="146" t="s">
        <v>157</v>
      </c>
      <c r="H471" s="149">
        <v>1</v>
      </c>
      <c r="I471" s="147">
        <v>14.71</v>
      </c>
      <c r="J471" s="147">
        <v>14.71</v>
      </c>
    </row>
    <row r="472" spans="1:10" ht="25.5" x14ac:dyDescent="0.25">
      <c r="A472" s="150" t="s">
        <v>662</v>
      </c>
      <c r="B472" s="151" t="s">
        <v>1018</v>
      </c>
      <c r="C472" s="150" t="s">
        <v>161</v>
      </c>
      <c r="D472" s="150" t="s">
        <v>1019</v>
      </c>
      <c r="E472" s="270" t="s">
        <v>995</v>
      </c>
      <c r="F472" s="270"/>
      <c r="G472" s="152" t="s">
        <v>157</v>
      </c>
      <c r="H472" s="153">
        <v>1</v>
      </c>
      <c r="I472" s="154">
        <v>14.71</v>
      </c>
      <c r="J472" s="154">
        <v>14.71</v>
      </c>
    </row>
    <row r="473" spans="1:10" ht="25.5" x14ac:dyDescent="0.25">
      <c r="A473" s="155"/>
      <c r="B473" s="155"/>
      <c r="C473" s="155"/>
      <c r="D473" s="155"/>
      <c r="E473" s="155" t="s">
        <v>669</v>
      </c>
      <c r="F473" s="156">
        <v>4.7921760000000004</v>
      </c>
      <c r="G473" s="155" t="s">
        <v>670</v>
      </c>
      <c r="H473" s="156">
        <v>4.03</v>
      </c>
      <c r="I473" s="155" t="s">
        <v>671</v>
      </c>
      <c r="J473" s="156">
        <v>8.82</v>
      </c>
    </row>
    <row r="474" spans="1:10" ht="15.75" thickBot="1" x14ac:dyDescent="0.3">
      <c r="A474" s="155"/>
      <c r="B474" s="155"/>
      <c r="C474" s="155"/>
      <c r="D474" s="155"/>
      <c r="E474" s="155" t="s">
        <v>672</v>
      </c>
      <c r="F474" s="156">
        <v>4.2699999999999996</v>
      </c>
      <c r="G474" s="155"/>
      <c r="H474" s="268" t="s">
        <v>673</v>
      </c>
      <c r="I474" s="268"/>
      <c r="J474" s="156">
        <v>18.98</v>
      </c>
    </row>
    <row r="475" spans="1:10" ht="15.75" thickTop="1" x14ac:dyDescent="0.25">
      <c r="A475" s="188"/>
      <c r="B475" s="188"/>
      <c r="C475" s="188"/>
      <c r="D475" s="188"/>
      <c r="E475" s="188"/>
      <c r="F475" s="188"/>
      <c r="G475" s="188"/>
      <c r="H475" s="188"/>
      <c r="I475" s="188"/>
      <c r="J475" s="188"/>
    </row>
    <row r="476" spans="1:10" x14ac:dyDescent="0.25">
      <c r="A476" s="141" t="s">
        <v>740</v>
      </c>
      <c r="B476" s="142" t="s">
        <v>144</v>
      </c>
      <c r="C476" s="141" t="s">
        <v>145</v>
      </c>
      <c r="D476" s="141" t="s">
        <v>146</v>
      </c>
      <c r="E476" s="272" t="s">
        <v>659</v>
      </c>
      <c r="F476" s="272"/>
      <c r="G476" s="143" t="s">
        <v>147</v>
      </c>
      <c r="H476" s="142" t="s">
        <v>101</v>
      </c>
      <c r="I476" s="142" t="s">
        <v>148</v>
      </c>
      <c r="J476" s="142" t="s">
        <v>4</v>
      </c>
    </row>
    <row r="477" spans="1:10" ht="38.25" x14ac:dyDescent="0.25">
      <c r="A477" s="144" t="s">
        <v>660</v>
      </c>
      <c r="B477" s="145" t="s">
        <v>331</v>
      </c>
      <c r="C477" s="144" t="s">
        <v>152</v>
      </c>
      <c r="D477" s="144" t="s">
        <v>332</v>
      </c>
      <c r="E477" s="269" t="s">
        <v>661</v>
      </c>
      <c r="F477" s="269"/>
      <c r="G477" s="146" t="s">
        <v>100</v>
      </c>
      <c r="H477" s="149">
        <v>1</v>
      </c>
      <c r="I477" s="147">
        <v>10.79</v>
      </c>
      <c r="J477" s="147">
        <v>10.79</v>
      </c>
    </row>
    <row r="478" spans="1:10" ht="38.25" x14ac:dyDescent="0.25">
      <c r="A478" s="150" t="s">
        <v>662</v>
      </c>
      <c r="B478" s="151" t="s">
        <v>1020</v>
      </c>
      <c r="C478" s="150" t="s">
        <v>161</v>
      </c>
      <c r="D478" s="150" t="s">
        <v>1021</v>
      </c>
      <c r="E478" s="270" t="s">
        <v>995</v>
      </c>
      <c r="F478" s="270"/>
      <c r="G478" s="152" t="s">
        <v>100</v>
      </c>
      <c r="H478" s="153">
        <v>1</v>
      </c>
      <c r="I478" s="154">
        <v>10.55</v>
      </c>
      <c r="J478" s="154">
        <v>10.55</v>
      </c>
    </row>
    <row r="479" spans="1:10" ht="25.5" x14ac:dyDescent="0.25">
      <c r="A479" s="189" t="s">
        <v>798</v>
      </c>
      <c r="B479" s="190" t="s">
        <v>1022</v>
      </c>
      <c r="C479" s="189" t="s">
        <v>810</v>
      </c>
      <c r="D479" s="189" t="s">
        <v>1023</v>
      </c>
      <c r="E479" s="267" t="s">
        <v>805</v>
      </c>
      <c r="F479" s="267"/>
      <c r="G479" s="191" t="s">
        <v>114</v>
      </c>
      <c r="H479" s="192">
        <v>0.5</v>
      </c>
      <c r="I479" s="193">
        <v>0.49</v>
      </c>
      <c r="J479" s="193">
        <v>0.24</v>
      </c>
    </row>
    <row r="480" spans="1:10" ht="25.5" x14ac:dyDescent="0.25">
      <c r="A480" s="155"/>
      <c r="B480" s="155"/>
      <c r="C480" s="155"/>
      <c r="D480" s="155"/>
      <c r="E480" s="155" t="s">
        <v>669</v>
      </c>
      <c r="F480" s="156">
        <v>2.0863896</v>
      </c>
      <c r="G480" s="155" t="s">
        <v>670</v>
      </c>
      <c r="H480" s="156">
        <v>1.75</v>
      </c>
      <c r="I480" s="155" t="s">
        <v>671</v>
      </c>
      <c r="J480" s="156">
        <v>3.84</v>
      </c>
    </row>
    <row r="481" spans="1:10" x14ac:dyDescent="0.25">
      <c r="A481" s="155"/>
      <c r="B481" s="155"/>
      <c r="C481" s="155"/>
      <c r="D481" s="155"/>
      <c r="E481" s="155" t="s">
        <v>672</v>
      </c>
      <c r="F481" s="156">
        <v>3.13</v>
      </c>
      <c r="G481" s="155"/>
      <c r="H481" s="268" t="s">
        <v>673</v>
      </c>
      <c r="I481" s="268"/>
      <c r="J481" s="156">
        <v>13.92</v>
      </c>
    </row>
    <row r="482" spans="1:10" x14ac:dyDescent="0.25">
      <c r="A482" s="271" t="s">
        <v>789</v>
      </c>
      <c r="B482" s="271"/>
      <c r="C482" s="271"/>
      <c r="D482" s="271"/>
      <c r="E482" s="271"/>
      <c r="F482" s="271"/>
      <c r="G482" s="271"/>
      <c r="H482" s="271"/>
      <c r="I482" s="271"/>
      <c r="J482" s="271"/>
    </row>
    <row r="483" spans="1:10" ht="15.75" thickBot="1" x14ac:dyDescent="0.3">
      <c r="A483" s="266" t="s">
        <v>1024</v>
      </c>
      <c r="B483" s="266"/>
      <c r="C483" s="266"/>
      <c r="D483" s="266"/>
      <c r="E483" s="266"/>
      <c r="F483" s="266"/>
      <c r="G483" s="266"/>
      <c r="H483" s="266"/>
      <c r="I483" s="266"/>
      <c r="J483" s="266"/>
    </row>
    <row r="484" spans="1:10" ht="15.75" thickTop="1" x14ac:dyDescent="0.25">
      <c r="A484" s="188"/>
      <c r="B484" s="188"/>
      <c r="C484" s="188"/>
      <c r="D484" s="188"/>
      <c r="E484" s="188"/>
      <c r="F484" s="188"/>
      <c r="G484" s="188"/>
      <c r="H484" s="188"/>
      <c r="I484" s="188"/>
      <c r="J484" s="188"/>
    </row>
    <row r="485" spans="1:10" ht="30" x14ac:dyDescent="0.25">
      <c r="A485" s="141" t="s">
        <v>741</v>
      </c>
      <c r="B485" s="142" t="s">
        <v>144</v>
      </c>
      <c r="C485" s="141" t="s">
        <v>145</v>
      </c>
      <c r="D485" s="141" t="s">
        <v>146</v>
      </c>
      <c r="E485" s="272" t="s">
        <v>659</v>
      </c>
      <c r="F485" s="272"/>
      <c r="G485" s="143" t="s">
        <v>147</v>
      </c>
      <c r="H485" s="142" t="s">
        <v>101</v>
      </c>
      <c r="I485" s="142" t="s">
        <v>148</v>
      </c>
      <c r="J485" s="142" t="s">
        <v>4</v>
      </c>
    </row>
    <row r="486" spans="1:10" ht="89.25" x14ac:dyDescent="0.25">
      <c r="A486" s="144" t="s">
        <v>660</v>
      </c>
      <c r="B486" s="145" t="s">
        <v>335</v>
      </c>
      <c r="C486" s="144" t="s">
        <v>152</v>
      </c>
      <c r="D486" s="144" t="s">
        <v>336</v>
      </c>
      <c r="E486" s="269" t="s">
        <v>995</v>
      </c>
      <c r="F486" s="269"/>
      <c r="G486" s="146" t="s">
        <v>157</v>
      </c>
      <c r="H486" s="149">
        <v>1</v>
      </c>
      <c r="I486" s="147">
        <v>127.13</v>
      </c>
      <c r="J486" s="147">
        <v>127.13</v>
      </c>
    </row>
    <row r="487" spans="1:10" ht="38.25" x14ac:dyDescent="0.25">
      <c r="A487" s="150" t="s">
        <v>662</v>
      </c>
      <c r="B487" s="151" t="s">
        <v>374</v>
      </c>
      <c r="C487" s="150" t="s">
        <v>161</v>
      </c>
      <c r="D487" s="150" t="s">
        <v>375</v>
      </c>
      <c r="E487" s="270" t="s">
        <v>995</v>
      </c>
      <c r="F487" s="270"/>
      <c r="G487" s="152" t="s">
        <v>157</v>
      </c>
      <c r="H487" s="153">
        <v>1</v>
      </c>
      <c r="I487" s="154">
        <v>25.43</v>
      </c>
      <c r="J487" s="154">
        <v>25.43</v>
      </c>
    </row>
    <row r="488" spans="1:10" ht="38.25" x14ac:dyDescent="0.25">
      <c r="A488" s="150" t="s">
        <v>662</v>
      </c>
      <c r="B488" s="151" t="s">
        <v>376</v>
      </c>
      <c r="C488" s="150" t="s">
        <v>161</v>
      </c>
      <c r="D488" s="150" t="s">
        <v>377</v>
      </c>
      <c r="E488" s="270" t="s">
        <v>995</v>
      </c>
      <c r="F488" s="270"/>
      <c r="G488" s="152" t="s">
        <v>157</v>
      </c>
      <c r="H488" s="153">
        <v>1</v>
      </c>
      <c r="I488" s="154">
        <v>21.04</v>
      </c>
      <c r="J488" s="154">
        <v>21.04</v>
      </c>
    </row>
    <row r="489" spans="1:10" ht="25.5" x14ac:dyDescent="0.25">
      <c r="A489" s="150" t="s">
        <v>662</v>
      </c>
      <c r="B489" s="151" t="s">
        <v>1025</v>
      </c>
      <c r="C489" s="150" t="s">
        <v>152</v>
      </c>
      <c r="D489" s="150" t="s">
        <v>1026</v>
      </c>
      <c r="E489" s="270" t="s">
        <v>995</v>
      </c>
      <c r="F489" s="270"/>
      <c r="G489" s="152" t="s">
        <v>157</v>
      </c>
      <c r="H489" s="153">
        <v>1</v>
      </c>
      <c r="I489" s="154">
        <v>27.53</v>
      </c>
      <c r="J489" s="154">
        <v>27.53</v>
      </c>
    </row>
    <row r="490" spans="1:10" ht="38.25" x14ac:dyDescent="0.25">
      <c r="A490" s="150" t="s">
        <v>662</v>
      </c>
      <c r="B490" s="151" t="s">
        <v>1027</v>
      </c>
      <c r="C490" s="150" t="s">
        <v>152</v>
      </c>
      <c r="D490" s="150" t="s">
        <v>1028</v>
      </c>
      <c r="E490" s="270" t="s">
        <v>995</v>
      </c>
      <c r="F490" s="270"/>
      <c r="G490" s="152" t="s">
        <v>100</v>
      </c>
      <c r="H490" s="153">
        <v>3</v>
      </c>
      <c r="I490" s="154">
        <v>17.71</v>
      </c>
      <c r="J490" s="154">
        <v>53.13</v>
      </c>
    </row>
    <row r="491" spans="1:10" ht="25.5" x14ac:dyDescent="0.25">
      <c r="A491" s="155"/>
      <c r="B491" s="155"/>
      <c r="C491" s="155"/>
      <c r="D491" s="155"/>
      <c r="E491" s="155" t="s">
        <v>669</v>
      </c>
      <c r="F491" s="156">
        <v>23.091551200000001</v>
      </c>
      <c r="G491" s="155" t="s">
        <v>670</v>
      </c>
      <c r="H491" s="156">
        <v>19.41</v>
      </c>
      <c r="I491" s="155" t="s">
        <v>671</v>
      </c>
      <c r="J491" s="156">
        <v>42.5</v>
      </c>
    </row>
    <row r="492" spans="1:10" ht="15.75" thickBot="1" x14ac:dyDescent="0.3">
      <c r="A492" s="155"/>
      <c r="B492" s="155"/>
      <c r="C492" s="155"/>
      <c r="D492" s="155"/>
      <c r="E492" s="155" t="s">
        <v>672</v>
      </c>
      <c r="F492" s="156">
        <v>36.950000000000003</v>
      </c>
      <c r="G492" s="155"/>
      <c r="H492" s="268" t="s">
        <v>673</v>
      </c>
      <c r="I492" s="268"/>
      <c r="J492" s="156">
        <v>164.08</v>
      </c>
    </row>
    <row r="493" spans="1:10" ht="15.75" thickTop="1" x14ac:dyDescent="0.25">
      <c r="A493" s="188"/>
      <c r="B493" s="188"/>
      <c r="C493" s="188"/>
      <c r="D493" s="188"/>
      <c r="E493" s="188"/>
      <c r="F493" s="188"/>
      <c r="G493" s="188"/>
      <c r="H493" s="188"/>
      <c r="I493" s="188"/>
      <c r="J493" s="188"/>
    </row>
    <row r="494" spans="1:10" x14ac:dyDescent="0.25">
      <c r="A494" s="141" t="s">
        <v>742</v>
      </c>
      <c r="B494" s="142" t="s">
        <v>144</v>
      </c>
      <c r="C494" s="141" t="s">
        <v>145</v>
      </c>
      <c r="D494" s="141" t="s">
        <v>146</v>
      </c>
      <c r="E494" s="272" t="s">
        <v>659</v>
      </c>
      <c r="F494" s="272"/>
      <c r="G494" s="143" t="s">
        <v>147</v>
      </c>
      <c r="H494" s="142" t="s">
        <v>101</v>
      </c>
      <c r="I494" s="142" t="s">
        <v>148</v>
      </c>
      <c r="J494" s="142" t="s">
        <v>4</v>
      </c>
    </row>
    <row r="495" spans="1:10" ht="89.25" x14ac:dyDescent="0.25">
      <c r="A495" s="144" t="s">
        <v>660</v>
      </c>
      <c r="B495" s="145" t="s">
        <v>340</v>
      </c>
      <c r="C495" s="144" t="s">
        <v>152</v>
      </c>
      <c r="D495" s="144" t="s">
        <v>341</v>
      </c>
      <c r="E495" s="269" t="s">
        <v>995</v>
      </c>
      <c r="F495" s="269"/>
      <c r="G495" s="146" t="s">
        <v>157</v>
      </c>
      <c r="H495" s="149">
        <v>1</v>
      </c>
      <c r="I495" s="147">
        <v>80.17</v>
      </c>
      <c r="J495" s="147">
        <v>80.17</v>
      </c>
    </row>
    <row r="496" spans="1:10" ht="38.25" x14ac:dyDescent="0.25">
      <c r="A496" s="150" t="s">
        <v>662</v>
      </c>
      <c r="B496" s="151" t="s">
        <v>1027</v>
      </c>
      <c r="C496" s="150" t="s">
        <v>152</v>
      </c>
      <c r="D496" s="150" t="s">
        <v>1028</v>
      </c>
      <c r="E496" s="270" t="s">
        <v>995</v>
      </c>
      <c r="F496" s="270"/>
      <c r="G496" s="152" t="s">
        <v>100</v>
      </c>
      <c r="H496" s="153">
        <v>1.2</v>
      </c>
      <c r="I496" s="154">
        <v>17.71</v>
      </c>
      <c r="J496" s="154">
        <v>21.25</v>
      </c>
    </row>
    <row r="497" spans="1:10" ht="38.25" x14ac:dyDescent="0.25">
      <c r="A497" s="150" t="s">
        <v>662</v>
      </c>
      <c r="B497" s="151" t="s">
        <v>376</v>
      </c>
      <c r="C497" s="150" t="s">
        <v>161</v>
      </c>
      <c r="D497" s="150" t="s">
        <v>377</v>
      </c>
      <c r="E497" s="270" t="s">
        <v>995</v>
      </c>
      <c r="F497" s="270"/>
      <c r="G497" s="152" t="s">
        <v>157</v>
      </c>
      <c r="H497" s="153">
        <v>1</v>
      </c>
      <c r="I497" s="154">
        <v>21.04</v>
      </c>
      <c r="J497" s="154">
        <v>21.04</v>
      </c>
    </row>
    <row r="498" spans="1:10" ht="38.25" x14ac:dyDescent="0.25">
      <c r="A498" s="150" t="s">
        <v>662</v>
      </c>
      <c r="B498" s="151" t="s">
        <v>378</v>
      </c>
      <c r="C498" s="150" t="s">
        <v>152</v>
      </c>
      <c r="D498" s="150" t="s">
        <v>379</v>
      </c>
      <c r="E498" s="270" t="s">
        <v>995</v>
      </c>
      <c r="F498" s="270"/>
      <c r="G498" s="152" t="s">
        <v>157</v>
      </c>
      <c r="H498" s="153">
        <v>1</v>
      </c>
      <c r="I498" s="154">
        <v>10.35</v>
      </c>
      <c r="J498" s="154">
        <v>10.35</v>
      </c>
    </row>
    <row r="499" spans="1:10" ht="25.5" x14ac:dyDescent="0.25">
      <c r="A499" s="150" t="s">
        <v>662</v>
      </c>
      <c r="B499" s="151" t="s">
        <v>1025</v>
      </c>
      <c r="C499" s="150" t="s">
        <v>152</v>
      </c>
      <c r="D499" s="150" t="s">
        <v>1026</v>
      </c>
      <c r="E499" s="270" t="s">
        <v>995</v>
      </c>
      <c r="F499" s="270"/>
      <c r="G499" s="152" t="s">
        <v>157</v>
      </c>
      <c r="H499" s="153">
        <v>1</v>
      </c>
      <c r="I499" s="154">
        <v>27.53</v>
      </c>
      <c r="J499" s="154">
        <v>27.53</v>
      </c>
    </row>
    <row r="500" spans="1:10" ht="25.5" x14ac:dyDescent="0.25">
      <c r="A500" s="155"/>
      <c r="B500" s="155"/>
      <c r="C500" s="155"/>
      <c r="D500" s="155"/>
      <c r="E500" s="155" t="s">
        <v>669</v>
      </c>
      <c r="F500" s="156">
        <v>15.800054299999999</v>
      </c>
      <c r="G500" s="155" t="s">
        <v>670</v>
      </c>
      <c r="H500" s="156">
        <v>13.28</v>
      </c>
      <c r="I500" s="155" t="s">
        <v>671</v>
      </c>
      <c r="J500" s="156">
        <v>29.08</v>
      </c>
    </row>
    <row r="501" spans="1:10" ht="15.75" thickBot="1" x14ac:dyDescent="0.3">
      <c r="A501" s="155"/>
      <c r="B501" s="155"/>
      <c r="C501" s="155"/>
      <c r="D501" s="155"/>
      <c r="E501" s="155" t="s">
        <v>672</v>
      </c>
      <c r="F501" s="156">
        <v>23.3</v>
      </c>
      <c r="G501" s="155"/>
      <c r="H501" s="268" t="s">
        <v>673</v>
      </c>
      <c r="I501" s="268"/>
      <c r="J501" s="156">
        <v>103.47</v>
      </c>
    </row>
    <row r="502" spans="1:10" ht="15.75" thickTop="1" x14ac:dyDescent="0.25">
      <c r="A502" s="188"/>
      <c r="B502" s="188"/>
      <c r="C502" s="188"/>
      <c r="D502" s="188"/>
      <c r="E502" s="188"/>
      <c r="F502" s="188"/>
      <c r="G502" s="188"/>
      <c r="H502" s="188"/>
      <c r="I502" s="188"/>
      <c r="J502" s="188"/>
    </row>
    <row r="503" spans="1:10" x14ac:dyDescent="0.25">
      <c r="A503" s="141" t="s">
        <v>743</v>
      </c>
      <c r="B503" s="142" t="s">
        <v>144</v>
      </c>
      <c r="C503" s="141" t="s">
        <v>145</v>
      </c>
      <c r="D503" s="141" t="s">
        <v>146</v>
      </c>
      <c r="E503" s="272" t="s">
        <v>659</v>
      </c>
      <c r="F503" s="272"/>
      <c r="G503" s="143" t="s">
        <v>147</v>
      </c>
      <c r="H503" s="142" t="s">
        <v>101</v>
      </c>
      <c r="I503" s="142" t="s">
        <v>148</v>
      </c>
      <c r="J503" s="142" t="s">
        <v>4</v>
      </c>
    </row>
    <row r="504" spans="1:10" ht="25.5" x14ac:dyDescent="0.25">
      <c r="A504" s="144" t="s">
        <v>660</v>
      </c>
      <c r="B504" s="145" t="s">
        <v>343</v>
      </c>
      <c r="C504" s="144" t="s">
        <v>152</v>
      </c>
      <c r="D504" s="144" t="s">
        <v>344</v>
      </c>
      <c r="E504" s="269" t="s">
        <v>995</v>
      </c>
      <c r="F504" s="269"/>
      <c r="G504" s="146" t="s">
        <v>157</v>
      </c>
      <c r="H504" s="149">
        <v>1</v>
      </c>
      <c r="I504" s="147">
        <v>661.68</v>
      </c>
      <c r="J504" s="147">
        <v>661.68</v>
      </c>
    </row>
    <row r="505" spans="1:10" ht="51" x14ac:dyDescent="0.25">
      <c r="A505" s="150" t="s">
        <v>662</v>
      </c>
      <c r="B505" s="151" t="s">
        <v>1029</v>
      </c>
      <c r="C505" s="150" t="s">
        <v>152</v>
      </c>
      <c r="D505" s="150" t="s">
        <v>1030</v>
      </c>
      <c r="E505" s="270" t="s">
        <v>995</v>
      </c>
      <c r="F505" s="270"/>
      <c r="G505" s="152" t="s">
        <v>157</v>
      </c>
      <c r="H505" s="153">
        <v>4</v>
      </c>
      <c r="I505" s="154">
        <v>148.31</v>
      </c>
      <c r="J505" s="154">
        <v>593.24</v>
      </c>
    </row>
    <row r="506" spans="1:10" ht="38.25" x14ac:dyDescent="0.25">
      <c r="A506" s="150" t="s">
        <v>662</v>
      </c>
      <c r="B506" s="151" t="s">
        <v>1031</v>
      </c>
      <c r="C506" s="150" t="s">
        <v>161</v>
      </c>
      <c r="D506" s="150" t="s">
        <v>1032</v>
      </c>
      <c r="E506" s="270" t="s">
        <v>995</v>
      </c>
      <c r="F506" s="270"/>
      <c r="G506" s="152" t="s">
        <v>100</v>
      </c>
      <c r="H506" s="153">
        <v>4</v>
      </c>
      <c r="I506" s="154">
        <v>8.36</v>
      </c>
      <c r="J506" s="154">
        <v>33.44</v>
      </c>
    </row>
    <row r="507" spans="1:10" ht="25.5" x14ac:dyDescent="0.25">
      <c r="A507" s="150" t="s">
        <v>662</v>
      </c>
      <c r="B507" s="151" t="s">
        <v>1033</v>
      </c>
      <c r="C507" s="150" t="s">
        <v>152</v>
      </c>
      <c r="D507" s="150" t="s">
        <v>1034</v>
      </c>
      <c r="E507" s="270" t="s">
        <v>995</v>
      </c>
      <c r="F507" s="270"/>
      <c r="G507" s="152" t="s">
        <v>157</v>
      </c>
      <c r="H507" s="153">
        <v>8</v>
      </c>
      <c r="I507" s="154">
        <v>2.4</v>
      </c>
      <c r="J507" s="154">
        <v>19.2</v>
      </c>
    </row>
    <row r="508" spans="1:10" x14ac:dyDescent="0.25">
      <c r="A508" s="189" t="s">
        <v>798</v>
      </c>
      <c r="B508" s="190" t="s">
        <v>1035</v>
      </c>
      <c r="C508" s="189" t="s">
        <v>810</v>
      </c>
      <c r="D508" s="189" t="s">
        <v>1036</v>
      </c>
      <c r="E508" s="267" t="s">
        <v>805</v>
      </c>
      <c r="F508" s="267"/>
      <c r="G508" s="191" t="s">
        <v>114</v>
      </c>
      <c r="H508" s="192">
        <v>0.5</v>
      </c>
      <c r="I508" s="193">
        <v>31.6</v>
      </c>
      <c r="J508" s="193">
        <v>15.8</v>
      </c>
    </row>
    <row r="509" spans="1:10" ht="25.5" x14ac:dyDescent="0.25">
      <c r="A509" s="155"/>
      <c r="B509" s="155"/>
      <c r="C509" s="155"/>
      <c r="D509" s="155"/>
      <c r="E509" s="155" t="s">
        <v>669</v>
      </c>
      <c r="F509" s="156">
        <v>38.511274100000001</v>
      </c>
      <c r="G509" s="155" t="s">
        <v>670</v>
      </c>
      <c r="H509" s="156">
        <v>32.369999999999997</v>
      </c>
      <c r="I509" s="155" t="s">
        <v>671</v>
      </c>
      <c r="J509" s="156">
        <v>70.88</v>
      </c>
    </row>
    <row r="510" spans="1:10" ht="15.75" thickBot="1" x14ac:dyDescent="0.3">
      <c r="A510" s="155"/>
      <c r="B510" s="155"/>
      <c r="C510" s="155"/>
      <c r="D510" s="155"/>
      <c r="E510" s="155" t="s">
        <v>672</v>
      </c>
      <c r="F510" s="156">
        <v>192.35</v>
      </c>
      <c r="G510" s="155"/>
      <c r="H510" s="268" t="s">
        <v>673</v>
      </c>
      <c r="I510" s="268"/>
      <c r="J510" s="156">
        <v>854.03</v>
      </c>
    </row>
    <row r="511" spans="1:10" ht="15.75" thickTop="1" x14ac:dyDescent="0.25">
      <c r="A511" s="188"/>
      <c r="B511" s="188"/>
      <c r="C511" s="188"/>
      <c r="D511" s="188"/>
      <c r="E511" s="188"/>
      <c r="F511" s="188"/>
      <c r="G511" s="188"/>
      <c r="H511" s="188"/>
      <c r="I511" s="188"/>
      <c r="J511" s="188"/>
    </row>
    <row r="512" spans="1:10" x14ac:dyDescent="0.25">
      <c r="A512" s="141" t="s">
        <v>744</v>
      </c>
      <c r="B512" s="142" t="s">
        <v>144</v>
      </c>
      <c r="C512" s="141" t="s">
        <v>145</v>
      </c>
      <c r="D512" s="141" t="s">
        <v>146</v>
      </c>
      <c r="E512" s="272" t="s">
        <v>659</v>
      </c>
      <c r="F512" s="272"/>
      <c r="G512" s="143" t="s">
        <v>147</v>
      </c>
      <c r="H512" s="142" t="s">
        <v>101</v>
      </c>
      <c r="I512" s="142" t="s">
        <v>148</v>
      </c>
      <c r="J512" s="142" t="s">
        <v>4</v>
      </c>
    </row>
    <row r="513" spans="1:10" ht="25.5" x14ac:dyDescent="0.25">
      <c r="A513" s="144" t="s">
        <v>660</v>
      </c>
      <c r="B513" s="145" t="s">
        <v>349</v>
      </c>
      <c r="C513" s="144" t="s">
        <v>152</v>
      </c>
      <c r="D513" s="144" t="s">
        <v>350</v>
      </c>
      <c r="E513" s="269" t="s">
        <v>995</v>
      </c>
      <c r="F513" s="269"/>
      <c r="G513" s="146" t="s">
        <v>157</v>
      </c>
      <c r="H513" s="149">
        <v>1</v>
      </c>
      <c r="I513" s="147">
        <v>88.7</v>
      </c>
      <c r="J513" s="147">
        <v>88.7</v>
      </c>
    </row>
    <row r="514" spans="1:10" ht="25.5" x14ac:dyDescent="0.25">
      <c r="A514" s="150" t="s">
        <v>662</v>
      </c>
      <c r="B514" s="151" t="s">
        <v>998</v>
      </c>
      <c r="C514" s="150" t="s">
        <v>161</v>
      </c>
      <c r="D514" s="150" t="s">
        <v>999</v>
      </c>
      <c r="E514" s="270" t="s">
        <v>665</v>
      </c>
      <c r="F514" s="270"/>
      <c r="G514" s="152" t="s">
        <v>666</v>
      </c>
      <c r="H514" s="153">
        <v>0.6</v>
      </c>
      <c r="I514" s="154">
        <v>20.96</v>
      </c>
      <c r="J514" s="154">
        <v>12.57</v>
      </c>
    </row>
    <row r="515" spans="1:10" ht="25.5" x14ac:dyDescent="0.25">
      <c r="A515" s="150" t="s">
        <v>662</v>
      </c>
      <c r="B515" s="151" t="s">
        <v>996</v>
      </c>
      <c r="C515" s="150" t="s">
        <v>161</v>
      </c>
      <c r="D515" s="150" t="s">
        <v>997</v>
      </c>
      <c r="E515" s="270" t="s">
        <v>665</v>
      </c>
      <c r="F515" s="270"/>
      <c r="G515" s="152" t="s">
        <v>666</v>
      </c>
      <c r="H515" s="153">
        <v>0.6</v>
      </c>
      <c r="I515" s="154">
        <v>16.68</v>
      </c>
      <c r="J515" s="154">
        <v>10</v>
      </c>
    </row>
    <row r="516" spans="1:10" ht="38.25" x14ac:dyDescent="0.25">
      <c r="A516" s="189" t="s">
        <v>798</v>
      </c>
      <c r="B516" s="190" t="s">
        <v>1037</v>
      </c>
      <c r="C516" s="189" t="s">
        <v>161</v>
      </c>
      <c r="D516" s="189" t="s">
        <v>1038</v>
      </c>
      <c r="E516" s="267" t="s">
        <v>805</v>
      </c>
      <c r="F516" s="267"/>
      <c r="G516" s="191" t="s">
        <v>157</v>
      </c>
      <c r="H516" s="192">
        <v>1</v>
      </c>
      <c r="I516" s="193">
        <v>66.13</v>
      </c>
      <c r="J516" s="193">
        <v>66.13</v>
      </c>
    </row>
    <row r="517" spans="1:10" ht="25.5" x14ac:dyDescent="0.25">
      <c r="A517" s="155"/>
      <c r="B517" s="155"/>
      <c r="C517" s="155"/>
      <c r="D517" s="155"/>
      <c r="E517" s="155" t="s">
        <v>669</v>
      </c>
      <c r="F517" s="156">
        <v>9.4267861994023363</v>
      </c>
      <c r="G517" s="155" t="s">
        <v>670</v>
      </c>
      <c r="H517" s="156">
        <v>7.92</v>
      </c>
      <c r="I517" s="155" t="s">
        <v>671</v>
      </c>
      <c r="J517" s="156">
        <v>17.350000000000001</v>
      </c>
    </row>
    <row r="518" spans="1:10" x14ac:dyDescent="0.25">
      <c r="A518" s="155"/>
      <c r="B518" s="155"/>
      <c r="C518" s="155"/>
      <c r="D518" s="155"/>
      <c r="E518" s="155" t="s">
        <v>672</v>
      </c>
      <c r="F518" s="156">
        <v>25.78</v>
      </c>
      <c r="G518" s="155"/>
      <c r="H518" s="268" t="s">
        <v>673</v>
      </c>
      <c r="I518" s="268"/>
      <c r="J518" s="156">
        <v>114.48</v>
      </c>
    </row>
    <row r="519" spans="1:10" x14ac:dyDescent="0.25">
      <c r="A519" s="271" t="s">
        <v>789</v>
      </c>
      <c r="B519" s="271"/>
      <c r="C519" s="271"/>
      <c r="D519" s="271"/>
      <c r="E519" s="271"/>
      <c r="F519" s="271"/>
      <c r="G519" s="271"/>
      <c r="H519" s="271"/>
      <c r="I519" s="271"/>
      <c r="J519" s="271"/>
    </row>
    <row r="520" spans="1:10" ht="15.75" thickBot="1" x14ac:dyDescent="0.3">
      <c r="A520" s="266" t="s">
        <v>1039</v>
      </c>
      <c r="B520" s="266"/>
      <c r="C520" s="266"/>
      <c r="D520" s="266"/>
      <c r="E520" s="266"/>
      <c r="F520" s="266"/>
      <c r="G520" s="266"/>
      <c r="H520" s="266"/>
      <c r="I520" s="266"/>
      <c r="J520" s="266"/>
    </row>
    <row r="521" spans="1:10" ht="15.75" thickTop="1" x14ac:dyDescent="0.25">
      <c r="A521" s="188"/>
      <c r="B521" s="188"/>
      <c r="C521" s="188"/>
      <c r="D521" s="188"/>
      <c r="E521" s="188"/>
      <c r="F521" s="188"/>
      <c r="G521" s="188"/>
      <c r="H521" s="188"/>
      <c r="I521" s="188"/>
      <c r="J521" s="188"/>
    </row>
    <row r="522" spans="1:10" x14ac:dyDescent="0.25">
      <c r="A522" s="141" t="s">
        <v>745</v>
      </c>
      <c r="B522" s="142" t="s">
        <v>144</v>
      </c>
      <c r="C522" s="141" t="s">
        <v>145</v>
      </c>
      <c r="D522" s="141" t="s">
        <v>146</v>
      </c>
      <c r="E522" s="272" t="s">
        <v>659</v>
      </c>
      <c r="F522" s="272"/>
      <c r="G522" s="143" t="s">
        <v>147</v>
      </c>
      <c r="H522" s="142" t="s">
        <v>101</v>
      </c>
      <c r="I522" s="142" t="s">
        <v>148</v>
      </c>
      <c r="J522" s="142" t="s">
        <v>4</v>
      </c>
    </row>
    <row r="523" spans="1:10" ht="38.25" x14ac:dyDescent="0.25">
      <c r="A523" s="144" t="s">
        <v>660</v>
      </c>
      <c r="B523" s="145" t="s">
        <v>354</v>
      </c>
      <c r="C523" s="144" t="s">
        <v>152</v>
      </c>
      <c r="D523" s="144" t="s">
        <v>355</v>
      </c>
      <c r="E523" s="269" t="s">
        <v>995</v>
      </c>
      <c r="F523" s="269"/>
      <c r="G523" s="146" t="s">
        <v>100</v>
      </c>
      <c r="H523" s="149">
        <v>1</v>
      </c>
      <c r="I523" s="147">
        <v>14.13</v>
      </c>
      <c r="J523" s="147">
        <v>14.13</v>
      </c>
    </row>
    <row r="524" spans="1:10" ht="51" x14ac:dyDescent="0.25">
      <c r="A524" s="150" t="s">
        <v>662</v>
      </c>
      <c r="B524" s="151" t="s">
        <v>1040</v>
      </c>
      <c r="C524" s="150" t="s">
        <v>161</v>
      </c>
      <c r="D524" s="150" t="s">
        <v>1041</v>
      </c>
      <c r="E524" s="270" t="s">
        <v>1042</v>
      </c>
      <c r="F524" s="270"/>
      <c r="G524" s="152" t="s">
        <v>100</v>
      </c>
      <c r="H524" s="153">
        <v>1</v>
      </c>
      <c r="I524" s="154">
        <v>2.78</v>
      </c>
      <c r="J524" s="154">
        <v>2.78</v>
      </c>
    </row>
    <row r="525" spans="1:10" ht="25.5" x14ac:dyDescent="0.25">
      <c r="A525" s="150" t="s">
        <v>662</v>
      </c>
      <c r="B525" s="151" t="s">
        <v>998</v>
      </c>
      <c r="C525" s="150" t="s">
        <v>161</v>
      </c>
      <c r="D525" s="150" t="s">
        <v>999</v>
      </c>
      <c r="E525" s="270" t="s">
        <v>665</v>
      </c>
      <c r="F525" s="270"/>
      <c r="G525" s="152" t="s">
        <v>666</v>
      </c>
      <c r="H525" s="153">
        <v>0.13400000000000001</v>
      </c>
      <c r="I525" s="154">
        <v>20.96</v>
      </c>
      <c r="J525" s="154">
        <v>2.8</v>
      </c>
    </row>
    <row r="526" spans="1:10" ht="25.5" x14ac:dyDescent="0.25">
      <c r="A526" s="150" t="s">
        <v>662</v>
      </c>
      <c r="B526" s="151" t="s">
        <v>996</v>
      </c>
      <c r="C526" s="150" t="s">
        <v>161</v>
      </c>
      <c r="D526" s="150" t="s">
        <v>997</v>
      </c>
      <c r="E526" s="270" t="s">
        <v>665</v>
      </c>
      <c r="F526" s="270"/>
      <c r="G526" s="152" t="s">
        <v>666</v>
      </c>
      <c r="H526" s="153">
        <v>0.13400000000000001</v>
      </c>
      <c r="I526" s="154">
        <v>16.68</v>
      </c>
      <c r="J526" s="154">
        <v>2.23</v>
      </c>
    </row>
    <row r="527" spans="1:10" x14ac:dyDescent="0.25">
      <c r="A527" s="189" t="s">
        <v>798</v>
      </c>
      <c r="B527" s="190" t="s">
        <v>1043</v>
      </c>
      <c r="C527" s="189" t="s">
        <v>161</v>
      </c>
      <c r="D527" s="189" t="s">
        <v>1044</v>
      </c>
      <c r="E527" s="267" t="s">
        <v>805</v>
      </c>
      <c r="F527" s="267"/>
      <c r="G527" s="191" t="s">
        <v>100</v>
      </c>
      <c r="H527" s="192">
        <v>1.0169999999999999</v>
      </c>
      <c r="I527" s="193">
        <v>6.22</v>
      </c>
      <c r="J527" s="193">
        <v>6.32</v>
      </c>
    </row>
    <row r="528" spans="1:10" ht="25.5" x14ac:dyDescent="0.25">
      <c r="A528" s="155"/>
      <c r="B528" s="155"/>
      <c r="C528" s="155"/>
      <c r="D528" s="155"/>
      <c r="E528" s="155" t="s">
        <v>669</v>
      </c>
      <c r="F528" s="156">
        <v>2.7601195327356698</v>
      </c>
      <c r="G528" s="155" t="s">
        <v>670</v>
      </c>
      <c r="H528" s="156">
        <v>2.3199999999999998</v>
      </c>
      <c r="I528" s="155" t="s">
        <v>671</v>
      </c>
      <c r="J528" s="156">
        <v>5.08</v>
      </c>
    </row>
    <row r="529" spans="1:10" x14ac:dyDescent="0.25">
      <c r="A529" s="155"/>
      <c r="B529" s="155"/>
      <c r="C529" s="155"/>
      <c r="D529" s="155"/>
      <c r="E529" s="155" t="s">
        <v>672</v>
      </c>
      <c r="F529" s="156">
        <v>4.0999999999999996</v>
      </c>
      <c r="G529" s="155"/>
      <c r="H529" s="268" t="s">
        <v>673</v>
      </c>
      <c r="I529" s="268"/>
      <c r="J529" s="156">
        <v>18.23</v>
      </c>
    </row>
    <row r="530" spans="1:10" x14ac:dyDescent="0.25">
      <c r="A530" s="271" t="s">
        <v>789</v>
      </c>
      <c r="B530" s="271"/>
      <c r="C530" s="271"/>
      <c r="D530" s="271"/>
      <c r="E530" s="271"/>
      <c r="F530" s="271"/>
      <c r="G530" s="271"/>
      <c r="H530" s="271"/>
      <c r="I530" s="271"/>
      <c r="J530" s="271"/>
    </row>
    <row r="531" spans="1:10" ht="15.75" thickBot="1" x14ac:dyDescent="0.3">
      <c r="A531" s="266" t="s">
        <v>1045</v>
      </c>
      <c r="B531" s="266"/>
      <c r="C531" s="266"/>
      <c r="D531" s="266"/>
      <c r="E531" s="266"/>
      <c r="F531" s="266"/>
      <c r="G531" s="266"/>
      <c r="H531" s="266"/>
      <c r="I531" s="266"/>
      <c r="J531" s="266"/>
    </row>
    <row r="532" spans="1:10" ht="15.75" thickTop="1" x14ac:dyDescent="0.25">
      <c r="A532" s="188"/>
      <c r="B532" s="188"/>
      <c r="C532" s="188"/>
      <c r="D532" s="188"/>
      <c r="E532" s="188"/>
      <c r="F532" s="188"/>
      <c r="G532" s="188"/>
      <c r="H532" s="188"/>
      <c r="I532" s="188"/>
      <c r="J532" s="188"/>
    </row>
    <row r="533" spans="1:10" x14ac:dyDescent="0.25">
      <c r="A533" s="141" t="s">
        <v>746</v>
      </c>
      <c r="B533" s="142" t="s">
        <v>144</v>
      </c>
      <c r="C533" s="141" t="s">
        <v>145</v>
      </c>
      <c r="D533" s="141" t="s">
        <v>146</v>
      </c>
      <c r="E533" s="272" t="s">
        <v>659</v>
      </c>
      <c r="F533" s="272"/>
      <c r="G533" s="143" t="s">
        <v>147</v>
      </c>
      <c r="H533" s="142" t="s">
        <v>101</v>
      </c>
      <c r="I533" s="142" t="s">
        <v>148</v>
      </c>
      <c r="J533" s="142" t="s">
        <v>4</v>
      </c>
    </row>
    <row r="534" spans="1:10" ht="51" x14ac:dyDescent="0.25">
      <c r="A534" s="144" t="s">
        <v>660</v>
      </c>
      <c r="B534" s="145" t="s">
        <v>356</v>
      </c>
      <c r="C534" s="144" t="s">
        <v>152</v>
      </c>
      <c r="D534" s="144" t="s">
        <v>357</v>
      </c>
      <c r="E534" s="269" t="s">
        <v>995</v>
      </c>
      <c r="F534" s="269"/>
      <c r="G534" s="146" t="s">
        <v>157</v>
      </c>
      <c r="H534" s="149">
        <v>1</v>
      </c>
      <c r="I534" s="147">
        <v>28.26</v>
      </c>
      <c r="J534" s="147">
        <v>28.26</v>
      </c>
    </row>
    <row r="535" spans="1:10" ht="25.5" x14ac:dyDescent="0.25">
      <c r="A535" s="150" t="s">
        <v>662</v>
      </c>
      <c r="B535" s="151" t="s">
        <v>998</v>
      </c>
      <c r="C535" s="150" t="s">
        <v>161</v>
      </c>
      <c r="D535" s="150" t="s">
        <v>999</v>
      </c>
      <c r="E535" s="270" t="s">
        <v>665</v>
      </c>
      <c r="F535" s="270"/>
      <c r="G535" s="152" t="s">
        <v>666</v>
      </c>
      <c r="H535" s="153">
        <v>0.55000000000000004</v>
      </c>
      <c r="I535" s="154">
        <v>20.96</v>
      </c>
      <c r="J535" s="154">
        <v>11.52</v>
      </c>
    </row>
    <row r="536" spans="1:10" ht="25.5" x14ac:dyDescent="0.25">
      <c r="A536" s="150" t="s">
        <v>662</v>
      </c>
      <c r="B536" s="151" t="s">
        <v>996</v>
      </c>
      <c r="C536" s="150" t="s">
        <v>161</v>
      </c>
      <c r="D536" s="150" t="s">
        <v>997</v>
      </c>
      <c r="E536" s="270" t="s">
        <v>665</v>
      </c>
      <c r="F536" s="270"/>
      <c r="G536" s="152" t="s">
        <v>666</v>
      </c>
      <c r="H536" s="153">
        <v>0.55000000000000004</v>
      </c>
      <c r="I536" s="154">
        <v>16.68</v>
      </c>
      <c r="J536" s="154">
        <v>9.17</v>
      </c>
    </row>
    <row r="537" spans="1:10" ht="51" x14ac:dyDescent="0.25">
      <c r="A537" s="189" t="s">
        <v>798</v>
      </c>
      <c r="B537" s="190" t="s">
        <v>1046</v>
      </c>
      <c r="C537" s="189" t="s">
        <v>161</v>
      </c>
      <c r="D537" s="189" t="s">
        <v>1047</v>
      </c>
      <c r="E537" s="267" t="s">
        <v>805</v>
      </c>
      <c r="F537" s="267"/>
      <c r="G537" s="191" t="s">
        <v>157</v>
      </c>
      <c r="H537" s="192">
        <v>1</v>
      </c>
      <c r="I537" s="193">
        <v>7.57</v>
      </c>
      <c r="J537" s="193">
        <v>7.57</v>
      </c>
    </row>
    <row r="538" spans="1:10" ht="25.5" x14ac:dyDescent="0.25">
      <c r="A538" s="155"/>
      <c r="B538" s="155"/>
      <c r="C538" s="155"/>
      <c r="D538" s="155"/>
      <c r="E538" s="155" t="s">
        <v>669</v>
      </c>
      <c r="F538" s="156">
        <v>8.6443901113827764</v>
      </c>
      <c r="G538" s="155" t="s">
        <v>670</v>
      </c>
      <c r="H538" s="156">
        <v>7.27</v>
      </c>
      <c r="I538" s="155" t="s">
        <v>671</v>
      </c>
      <c r="J538" s="156">
        <v>15.91</v>
      </c>
    </row>
    <row r="539" spans="1:10" x14ac:dyDescent="0.25">
      <c r="A539" s="155"/>
      <c r="B539" s="155"/>
      <c r="C539" s="155"/>
      <c r="D539" s="155"/>
      <c r="E539" s="155" t="s">
        <v>672</v>
      </c>
      <c r="F539" s="156">
        <v>8.2100000000000009</v>
      </c>
      <c r="G539" s="155"/>
      <c r="H539" s="268" t="s">
        <v>673</v>
      </c>
      <c r="I539" s="268"/>
      <c r="J539" s="156">
        <v>36.47</v>
      </c>
    </row>
    <row r="540" spans="1:10" x14ac:dyDescent="0.25">
      <c r="A540" s="271" t="s">
        <v>789</v>
      </c>
      <c r="B540" s="271"/>
      <c r="C540" s="271"/>
      <c r="D540" s="271"/>
      <c r="E540" s="271"/>
      <c r="F540" s="271"/>
      <c r="G540" s="271"/>
      <c r="H540" s="271"/>
      <c r="I540" s="271"/>
      <c r="J540" s="271"/>
    </row>
    <row r="541" spans="1:10" ht="15.75" thickBot="1" x14ac:dyDescent="0.3">
      <c r="A541" s="266" t="s">
        <v>1048</v>
      </c>
      <c r="B541" s="266"/>
      <c r="C541" s="266"/>
      <c r="D541" s="266"/>
      <c r="E541" s="266"/>
      <c r="F541" s="266"/>
      <c r="G541" s="266"/>
      <c r="H541" s="266"/>
      <c r="I541" s="266"/>
      <c r="J541" s="266"/>
    </row>
    <row r="542" spans="1:10" ht="15.75" thickTop="1" x14ac:dyDescent="0.25">
      <c r="A542" s="188"/>
      <c r="B542" s="188"/>
      <c r="C542" s="188"/>
      <c r="D542" s="188"/>
      <c r="E542" s="188"/>
      <c r="F542" s="188"/>
      <c r="G542" s="188"/>
      <c r="H542" s="188"/>
      <c r="I542" s="188"/>
      <c r="J542" s="188"/>
    </row>
    <row r="543" spans="1:10" x14ac:dyDescent="0.25">
      <c r="A543" s="141" t="s">
        <v>747</v>
      </c>
      <c r="B543" s="142" t="s">
        <v>144</v>
      </c>
      <c r="C543" s="141" t="s">
        <v>145</v>
      </c>
      <c r="D543" s="141" t="s">
        <v>146</v>
      </c>
      <c r="E543" s="272" t="s">
        <v>659</v>
      </c>
      <c r="F543" s="272"/>
      <c r="G543" s="143" t="s">
        <v>147</v>
      </c>
      <c r="H543" s="142" t="s">
        <v>101</v>
      </c>
      <c r="I543" s="142" t="s">
        <v>148</v>
      </c>
      <c r="J543" s="142" t="s">
        <v>4</v>
      </c>
    </row>
    <row r="544" spans="1:10" x14ac:dyDescent="0.25">
      <c r="A544" s="144" t="s">
        <v>660</v>
      </c>
      <c r="B544" s="145" t="s">
        <v>358</v>
      </c>
      <c r="C544" s="144" t="s">
        <v>152</v>
      </c>
      <c r="D544" s="144" t="s">
        <v>359</v>
      </c>
      <c r="E544" s="269" t="s">
        <v>995</v>
      </c>
      <c r="F544" s="269"/>
      <c r="G544" s="146" t="s">
        <v>157</v>
      </c>
      <c r="H544" s="149">
        <v>1</v>
      </c>
      <c r="I544" s="147">
        <v>13.65</v>
      </c>
      <c r="J544" s="147">
        <v>13.65</v>
      </c>
    </row>
    <row r="545" spans="1:10" ht="25.5" x14ac:dyDescent="0.25">
      <c r="A545" s="150" t="s">
        <v>662</v>
      </c>
      <c r="B545" s="151" t="s">
        <v>998</v>
      </c>
      <c r="C545" s="150" t="s">
        <v>161</v>
      </c>
      <c r="D545" s="150" t="s">
        <v>999</v>
      </c>
      <c r="E545" s="270" t="s">
        <v>665</v>
      </c>
      <c r="F545" s="270"/>
      <c r="G545" s="152" t="s">
        <v>666</v>
      </c>
      <c r="H545" s="153">
        <v>0.1</v>
      </c>
      <c r="I545" s="154">
        <v>20.96</v>
      </c>
      <c r="J545" s="154">
        <v>2.09</v>
      </c>
    </row>
    <row r="546" spans="1:10" ht="25.5" x14ac:dyDescent="0.25">
      <c r="A546" s="150" t="s">
        <v>662</v>
      </c>
      <c r="B546" s="151" t="s">
        <v>996</v>
      </c>
      <c r="C546" s="150" t="s">
        <v>161</v>
      </c>
      <c r="D546" s="150" t="s">
        <v>997</v>
      </c>
      <c r="E546" s="270" t="s">
        <v>665</v>
      </c>
      <c r="F546" s="270"/>
      <c r="G546" s="152" t="s">
        <v>666</v>
      </c>
      <c r="H546" s="153">
        <v>0.1</v>
      </c>
      <c r="I546" s="154">
        <v>16.68</v>
      </c>
      <c r="J546" s="154">
        <v>1.66</v>
      </c>
    </row>
    <row r="547" spans="1:10" ht="25.5" x14ac:dyDescent="0.25">
      <c r="A547" s="189" t="s">
        <v>798</v>
      </c>
      <c r="B547" s="190" t="s">
        <v>1049</v>
      </c>
      <c r="C547" s="189" t="s">
        <v>810</v>
      </c>
      <c r="D547" s="189" t="s">
        <v>1050</v>
      </c>
      <c r="E547" s="267" t="s">
        <v>805</v>
      </c>
      <c r="F547" s="267"/>
      <c r="G547" s="191" t="s">
        <v>153</v>
      </c>
      <c r="H547" s="192">
        <v>1</v>
      </c>
      <c r="I547" s="193">
        <v>9.9</v>
      </c>
      <c r="J547" s="193">
        <v>9.9</v>
      </c>
    </row>
    <row r="548" spans="1:10" ht="25.5" x14ac:dyDescent="0.25">
      <c r="A548" s="155"/>
      <c r="B548" s="155"/>
      <c r="C548" s="155"/>
      <c r="D548" s="155"/>
      <c r="E548" s="155" t="s">
        <v>669</v>
      </c>
      <c r="F548" s="156">
        <v>1.5702254822059223</v>
      </c>
      <c r="G548" s="155" t="s">
        <v>670</v>
      </c>
      <c r="H548" s="156">
        <v>1.32</v>
      </c>
      <c r="I548" s="155" t="s">
        <v>671</v>
      </c>
      <c r="J548" s="156">
        <v>2.89</v>
      </c>
    </row>
    <row r="549" spans="1:10" x14ac:dyDescent="0.25">
      <c r="A549" s="155"/>
      <c r="B549" s="155"/>
      <c r="C549" s="155"/>
      <c r="D549" s="155"/>
      <c r="E549" s="155" t="s">
        <v>672</v>
      </c>
      <c r="F549" s="156">
        <v>3.96</v>
      </c>
      <c r="G549" s="155"/>
      <c r="H549" s="268" t="s">
        <v>673</v>
      </c>
      <c r="I549" s="268"/>
      <c r="J549" s="156">
        <v>17.61</v>
      </c>
    </row>
    <row r="550" spans="1:10" x14ac:dyDescent="0.25">
      <c r="A550" s="271" t="s">
        <v>789</v>
      </c>
      <c r="B550" s="271"/>
      <c r="C550" s="271"/>
      <c r="D550" s="271"/>
      <c r="E550" s="271"/>
      <c r="F550" s="271"/>
      <c r="G550" s="271"/>
      <c r="H550" s="271"/>
      <c r="I550" s="271"/>
      <c r="J550" s="271"/>
    </row>
    <row r="551" spans="1:10" ht="15.75" thickBot="1" x14ac:dyDescent="0.3">
      <c r="A551" s="266" t="s">
        <v>1051</v>
      </c>
      <c r="B551" s="266"/>
      <c r="C551" s="266"/>
      <c r="D551" s="266"/>
      <c r="E551" s="266"/>
      <c r="F551" s="266"/>
      <c r="G551" s="266"/>
      <c r="H551" s="266"/>
      <c r="I551" s="266"/>
      <c r="J551" s="266"/>
    </row>
    <row r="552" spans="1:10" ht="15.75" thickTop="1" x14ac:dyDescent="0.25">
      <c r="A552" s="188"/>
      <c r="B552" s="188"/>
      <c r="C552" s="188"/>
      <c r="D552" s="188"/>
      <c r="E552" s="188"/>
      <c r="F552" s="188"/>
      <c r="G552" s="188"/>
      <c r="H552" s="188"/>
      <c r="I552" s="188"/>
      <c r="J552" s="188"/>
    </row>
    <row r="553" spans="1:10" x14ac:dyDescent="0.25">
      <c r="A553" s="141" t="s">
        <v>748</v>
      </c>
      <c r="B553" s="142" t="s">
        <v>144</v>
      </c>
      <c r="C553" s="141" t="s">
        <v>145</v>
      </c>
      <c r="D553" s="141" t="s">
        <v>146</v>
      </c>
      <c r="E553" s="272" t="s">
        <v>659</v>
      </c>
      <c r="F553" s="272"/>
      <c r="G553" s="143" t="s">
        <v>147</v>
      </c>
      <c r="H553" s="142" t="s">
        <v>101</v>
      </c>
      <c r="I553" s="142" t="s">
        <v>148</v>
      </c>
      <c r="J553" s="142" t="s">
        <v>4</v>
      </c>
    </row>
    <row r="554" spans="1:10" ht="38.25" x14ac:dyDescent="0.25">
      <c r="A554" s="144" t="s">
        <v>660</v>
      </c>
      <c r="B554" s="145" t="s">
        <v>360</v>
      </c>
      <c r="C554" s="144" t="s">
        <v>152</v>
      </c>
      <c r="D554" s="144" t="s">
        <v>361</v>
      </c>
      <c r="E554" s="269" t="s">
        <v>995</v>
      </c>
      <c r="F554" s="269"/>
      <c r="G554" s="146" t="s">
        <v>100</v>
      </c>
      <c r="H554" s="149">
        <v>1</v>
      </c>
      <c r="I554" s="147">
        <v>10.26</v>
      </c>
      <c r="J554" s="147">
        <v>10.26</v>
      </c>
    </row>
    <row r="555" spans="1:10" ht="25.5" x14ac:dyDescent="0.25">
      <c r="A555" s="150" t="s">
        <v>662</v>
      </c>
      <c r="B555" s="151" t="s">
        <v>996</v>
      </c>
      <c r="C555" s="150" t="s">
        <v>161</v>
      </c>
      <c r="D555" s="150" t="s">
        <v>997</v>
      </c>
      <c r="E555" s="270" t="s">
        <v>665</v>
      </c>
      <c r="F555" s="270"/>
      <c r="G555" s="152" t="s">
        <v>666</v>
      </c>
      <c r="H555" s="153">
        <v>6.7199999999999996E-2</v>
      </c>
      <c r="I555" s="154">
        <v>16.68</v>
      </c>
      <c r="J555" s="154">
        <v>1.1200000000000001</v>
      </c>
    </row>
    <row r="556" spans="1:10" ht="25.5" x14ac:dyDescent="0.25">
      <c r="A556" s="150" t="s">
        <v>662</v>
      </c>
      <c r="B556" s="151" t="s">
        <v>998</v>
      </c>
      <c r="C556" s="150" t="s">
        <v>161</v>
      </c>
      <c r="D556" s="150" t="s">
        <v>999</v>
      </c>
      <c r="E556" s="270" t="s">
        <v>665</v>
      </c>
      <c r="F556" s="270"/>
      <c r="G556" s="152" t="s">
        <v>666</v>
      </c>
      <c r="H556" s="153">
        <v>6.7199999999999996E-2</v>
      </c>
      <c r="I556" s="154">
        <v>20.96</v>
      </c>
      <c r="J556" s="154">
        <v>1.4</v>
      </c>
    </row>
    <row r="557" spans="1:10" ht="38.25" x14ac:dyDescent="0.25">
      <c r="A557" s="189" t="s">
        <v>798</v>
      </c>
      <c r="B557" s="190" t="s">
        <v>1052</v>
      </c>
      <c r="C557" s="189" t="s">
        <v>161</v>
      </c>
      <c r="D557" s="189" t="s">
        <v>1053</v>
      </c>
      <c r="E557" s="267" t="s">
        <v>805</v>
      </c>
      <c r="F557" s="267"/>
      <c r="G557" s="191" t="s">
        <v>100</v>
      </c>
      <c r="H557" s="192">
        <v>1.1000000000000001</v>
      </c>
      <c r="I557" s="193">
        <v>7.04</v>
      </c>
      <c r="J557" s="193">
        <v>7.74</v>
      </c>
    </row>
    <row r="558" spans="1:10" ht="25.5" x14ac:dyDescent="0.25">
      <c r="A558" s="155"/>
      <c r="B558" s="155"/>
      <c r="C558" s="155"/>
      <c r="D558" s="155"/>
      <c r="E558" s="155" t="s">
        <v>669</v>
      </c>
      <c r="F558" s="156">
        <v>1.0486280901928824</v>
      </c>
      <c r="G558" s="155" t="s">
        <v>670</v>
      </c>
      <c r="H558" s="156">
        <v>0.88</v>
      </c>
      <c r="I558" s="155" t="s">
        <v>671</v>
      </c>
      <c r="J558" s="156">
        <v>1.93</v>
      </c>
    </row>
    <row r="559" spans="1:10" x14ac:dyDescent="0.25">
      <c r="A559" s="155"/>
      <c r="B559" s="155"/>
      <c r="C559" s="155"/>
      <c r="D559" s="155"/>
      <c r="E559" s="155" t="s">
        <v>672</v>
      </c>
      <c r="F559" s="156">
        <v>2.98</v>
      </c>
      <c r="G559" s="155"/>
      <c r="H559" s="268" t="s">
        <v>673</v>
      </c>
      <c r="I559" s="268"/>
      <c r="J559" s="156">
        <v>13.24</v>
      </c>
    </row>
    <row r="560" spans="1:10" x14ac:dyDescent="0.25">
      <c r="A560" s="271" t="s">
        <v>789</v>
      </c>
      <c r="B560" s="271"/>
      <c r="C560" s="271"/>
      <c r="D560" s="271"/>
      <c r="E560" s="271"/>
      <c r="F560" s="271"/>
      <c r="G560" s="271"/>
      <c r="H560" s="271"/>
      <c r="I560" s="271"/>
      <c r="J560" s="271"/>
    </row>
    <row r="561" spans="1:10" ht="15.75" thickBot="1" x14ac:dyDescent="0.3">
      <c r="A561" s="266" t="s">
        <v>1054</v>
      </c>
      <c r="B561" s="266"/>
      <c r="C561" s="266"/>
      <c r="D561" s="266"/>
      <c r="E561" s="266"/>
      <c r="F561" s="266"/>
      <c r="G561" s="266"/>
      <c r="H561" s="266"/>
      <c r="I561" s="266"/>
      <c r="J561" s="266"/>
    </row>
    <row r="562" spans="1:10" ht="15.75" thickTop="1" x14ac:dyDescent="0.25">
      <c r="A562" s="188"/>
      <c r="B562" s="188"/>
      <c r="C562" s="188"/>
      <c r="D562" s="188"/>
      <c r="E562" s="188"/>
      <c r="F562" s="188"/>
      <c r="G562" s="188"/>
      <c r="H562" s="188"/>
      <c r="I562" s="188"/>
      <c r="J562" s="188"/>
    </row>
    <row r="563" spans="1:10" x14ac:dyDescent="0.25">
      <c r="A563" s="141" t="s">
        <v>749</v>
      </c>
      <c r="B563" s="142" t="s">
        <v>144</v>
      </c>
      <c r="C563" s="141" t="s">
        <v>145</v>
      </c>
      <c r="D563" s="141" t="s">
        <v>146</v>
      </c>
      <c r="E563" s="272" t="s">
        <v>659</v>
      </c>
      <c r="F563" s="272"/>
      <c r="G563" s="143" t="s">
        <v>147</v>
      </c>
      <c r="H563" s="142" t="s">
        <v>101</v>
      </c>
      <c r="I563" s="142" t="s">
        <v>148</v>
      </c>
      <c r="J563" s="142" t="s">
        <v>4</v>
      </c>
    </row>
    <row r="564" spans="1:10" ht="38.25" x14ac:dyDescent="0.25">
      <c r="A564" s="144" t="s">
        <v>660</v>
      </c>
      <c r="B564" s="145" t="s">
        <v>364</v>
      </c>
      <c r="C564" s="144" t="s">
        <v>152</v>
      </c>
      <c r="D564" s="144" t="s">
        <v>365</v>
      </c>
      <c r="E564" s="269" t="s">
        <v>995</v>
      </c>
      <c r="F564" s="269"/>
      <c r="G564" s="146" t="s">
        <v>100</v>
      </c>
      <c r="H564" s="149">
        <v>1</v>
      </c>
      <c r="I564" s="147">
        <v>39.21</v>
      </c>
      <c r="J564" s="147">
        <v>39.21</v>
      </c>
    </row>
    <row r="565" spans="1:10" ht="25.5" x14ac:dyDescent="0.25">
      <c r="A565" s="150" t="s">
        <v>662</v>
      </c>
      <c r="B565" s="151" t="s">
        <v>1055</v>
      </c>
      <c r="C565" s="150" t="s">
        <v>161</v>
      </c>
      <c r="D565" s="150" t="s">
        <v>1056</v>
      </c>
      <c r="E565" s="270" t="s">
        <v>1042</v>
      </c>
      <c r="F565" s="270"/>
      <c r="G565" s="152" t="s">
        <v>100</v>
      </c>
      <c r="H565" s="153">
        <v>1</v>
      </c>
      <c r="I565" s="154">
        <v>19.8</v>
      </c>
      <c r="J565" s="154">
        <v>19.8</v>
      </c>
    </row>
    <row r="566" spans="1:10" ht="25.5" x14ac:dyDescent="0.25">
      <c r="A566" s="150" t="s">
        <v>662</v>
      </c>
      <c r="B566" s="151" t="s">
        <v>1057</v>
      </c>
      <c r="C566" s="150" t="s">
        <v>161</v>
      </c>
      <c r="D566" s="150" t="s">
        <v>1058</v>
      </c>
      <c r="E566" s="270" t="s">
        <v>1042</v>
      </c>
      <c r="F566" s="270"/>
      <c r="G566" s="152" t="s">
        <v>100</v>
      </c>
      <c r="H566" s="153">
        <v>1</v>
      </c>
      <c r="I566" s="154">
        <v>4.78</v>
      </c>
      <c r="J566" s="154">
        <v>4.78</v>
      </c>
    </row>
    <row r="567" spans="1:10" ht="25.5" x14ac:dyDescent="0.25">
      <c r="A567" s="150" t="s">
        <v>662</v>
      </c>
      <c r="B567" s="151" t="s">
        <v>998</v>
      </c>
      <c r="C567" s="150" t="s">
        <v>161</v>
      </c>
      <c r="D567" s="150" t="s">
        <v>999</v>
      </c>
      <c r="E567" s="270" t="s">
        <v>665</v>
      </c>
      <c r="F567" s="270"/>
      <c r="G567" s="152" t="s">
        <v>666</v>
      </c>
      <c r="H567" s="153">
        <v>0.221</v>
      </c>
      <c r="I567" s="154">
        <v>20.96</v>
      </c>
      <c r="J567" s="154">
        <v>4.63</v>
      </c>
    </row>
    <row r="568" spans="1:10" ht="25.5" x14ac:dyDescent="0.25">
      <c r="A568" s="150" t="s">
        <v>662</v>
      </c>
      <c r="B568" s="151" t="s">
        <v>996</v>
      </c>
      <c r="C568" s="150" t="s">
        <v>161</v>
      </c>
      <c r="D568" s="150" t="s">
        <v>997</v>
      </c>
      <c r="E568" s="270" t="s">
        <v>665</v>
      </c>
      <c r="F568" s="270"/>
      <c r="G568" s="152" t="s">
        <v>666</v>
      </c>
      <c r="H568" s="153">
        <v>0.221</v>
      </c>
      <c r="I568" s="154">
        <v>16.68</v>
      </c>
      <c r="J568" s="154">
        <v>3.68</v>
      </c>
    </row>
    <row r="569" spans="1:10" x14ac:dyDescent="0.25">
      <c r="A569" s="189" t="s">
        <v>798</v>
      </c>
      <c r="B569" s="190" t="s">
        <v>1043</v>
      </c>
      <c r="C569" s="189" t="s">
        <v>161</v>
      </c>
      <c r="D569" s="189" t="s">
        <v>1044</v>
      </c>
      <c r="E569" s="267" t="s">
        <v>805</v>
      </c>
      <c r="F569" s="267"/>
      <c r="G569" s="191" t="s">
        <v>100</v>
      </c>
      <c r="H569" s="192">
        <v>1.0169999999999999</v>
      </c>
      <c r="I569" s="193">
        <v>6.22</v>
      </c>
      <c r="J569" s="193">
        <v>6.32</v>
      </c>
    </row>
    <row r="570" spans="1:10" ht="25.5" x14ac:dyDescent="0.25">
      <c r="A570" s="155"/>
      <c r="B570" s="155"/>
      <c r="C570" s="155"/>
      <c r="D570" s="155"/>
      <c r="E570" s="155" t="s">
        <v>669</v>
      </c>
      <c r="F570" s="156">
        <v>13.077967943493617</v>
      </c>
      <c r="G570" s="155" t="s">
        <v>670</v>
      </c>
      <c r="H570" s="156">
        <v>10.99</v>
      </c>
      <c r="I570" s="155" t="s">
        <v>671</v>
      </c>
      <c r="J570" s="156">
        <v>24.07</v>
      </c>
    </row>
    <row r="571" spans="1:10" x14ac:dyDescent="0.25">
      <c r="A571" s="155"/>
      <c r="B571" s="155"/>
      <c r="C571" s="155"/>
      <c r="D571" s="155"/>
      <c r="E571" s="155" t="s">
        <v>672</v>
      </c>
      <c r="F571" s="156">
        <v>11.39</v>
      </c>
      <c r="G571" s="155"/>
      <c r="H571" s="268" t="s">
        <v>673</v>
      </c>
      <c r="I571" s="268"/>
      <c r="J571" s="156">
        <v>50.6</v>
      </c>
    </row>
    <row r="572" spans="1:10" x14ac:dyDescent="0.25">
      <c r="A572" s="271" t="s">
        <v>789</v>
      </c>
      <c r="B572" s="271"/>
      <c r="C572" s="271"/>
      <c r="D572" s="271"/>
      <c r="E572" s="271"/>
      <c r="F572" s="271"/>
      <c r="G572" s="271"/>
      <c r="H572" s="271"/>
      <c r="I572" s="271"/>
      <c r="J572" s="271"/>
    </row>
    <row r="573" spans="1:10" ht="15.75" thickBot="1" x14ac:dyDescent="0.3">
      <c r="A573" s="266" t="s">
        <v>1059</v>
      </c>
      <c r="B573" s="266"/>
      <c r="C573" s="266"/>
      <c r="D573" s="266"/>
      <c r="E573" s="266"/>
      <c r="F573" s="266"/>
      <c r="G573" s="266"/>
      <c r="H573" s="266"/>
      <c r="I573" s="266"/>
      <c r="J573" s="266"/>
    </row>
    <row r="574" spans="1:10" ht="15.75" thickTop="1" x14ac:dyDescent="0.25">
      <c r="A574" s="188"/>
      <c r="B574" s="188"/>
      <c r="C574" s="188"/>
      <c r="D574" s="188"/>
      <c r="E574" s="188"/>
      <c r="F574" s="188"/>
      <c r="G574" s="188"/>
      <c r="H574" s="188"/>
      <c r="I574" s="188"/>
      <c r="J574" s="188"/>
    </row>
    <row r="575" spans="1:10" x14ac:dyDescent="0.25">
      <c r="A575" s="141" t="s">
        <v>750</v>
      </c>
      <c r="B575" s="142" t="s">
        <v>144</v>
      </c>
      <c r="C575" s="141" t="s">
        <v>145</v>
      </c>
      <c r="D575" s="141" t="s">
        <v>146</v>
      </c>
      <c r="E575" s="272" t="s">
        <v>659</v>
      </c>
      <c r="F575" s="272"/>
      <c r="G575" s="143" t="s">
        <v>147</v>
      </c>
      <c r="H575" s="142" t="s">
        <v>101</v>
      </c>
      <c r="I575" s="142" t="s">
        <v>148</v>
      </c>
      <c r="J575" s="142" t="s">
        <v>4</v>
      </c>
    </row>
    <row r="576" spans="1:10" ht="38.25" x14ac:dyDescent="0.25">
      <c r="A576" s="144" t="s">
        <v>660</v>
      </c>
      <c r="B576" s="145" t="s">
        <v>366</v>
      </c>
      <c r="C576" s="144" t="s">
        <v>152</v>
      </c>
      <c r="D576" s="144" t="s">
        <v>367</v>
      </c>
      <c r="E576" s="269" t="s">
        <v>995</v>
      </c>
      <c r="F576" s="269"/>
      <c r="G576" s="146" t="s">
        <v>100</v>
      </c>
      <c r="H576" s="149">
        <v>1</v>
      </c>
      <c r="I576" s="147">
        <v>30.05</v>
      </c>
      <c r="J576" s="147">
        <v>30.05</v>
      </c>
    </row>
    <row r="577" spans="1:10" ht="25.5" x14ac:dyDescent="0.25">
      <c r="A577" s="150" t="s">
        <v>662</v>
      </c>
      <c r="B577" s="151" t="s">
        <v>395</v>
      </c>
      <c r="C577" s="150" t="s">
        <v>161</v>
      </c>
      <c r="D577" s="150" t="s">
        <v>396</v>
      </c>
      <c r="E577" s="270" t="s">
        <v>1042</v>
      </c>
      <c r="F577" s="270"/>
      <c r="G577" s="152" t="s">
        <v>100</v>
      </c>
      <c r="H577" s="153">
        <v>1</v>
      </c>
      <c r="I577" s="154">
        <v>5.08</v>
      </c>
      <c r="J577" s="154">
        <v>5.08</v>
      </c>
    </row>
    <row r="578" spans="1:10" ht="25.5" x14ac:dyDescent="0.25">
      <c r="A578" s="150" t="s">
        <v>662</v>
      </c>
      <c r="B578" s="151" t="s">
        <v>397</v>
      </c>
      <c r="C578" s="150" t="s">
        <v>161</v>
      </c>
      <c r="D578" s="150" t="s">
        <v>398</v>
      </c>
      <c r="E578" s="270" t="s">
        <v>1042</v>
      </c>
      <c r="F578" s="270"/>
      <c r="G578" s="152" t="s">
        <v>100</v>
      </c>
      <c r="H578" s="153">
        <v>1</v>
      </c>
      <c r="I578" s="154">
        <v>10.34</v>
      </c>
      <c r="J578" s="154">
        <v>10.34</v>
      </c>
    </row>
    <row r="579" spans="1:10" ht="25.5" x14ac:dyDescent="0.25">
      <c r="A579" s="150" t="s">
        <v>662</v>
      </c>
      <c r="B579" s="151" t="s">
        <v>998</v>
      </c>
      <c r="C579" s="150" t="s">
        <v>161</v>
      </c>
      <c r="D579" s="150" t="s">
        <v>999</v>
      </c>
      <c r="E579" s="270" t="s">
        <v>665</v>
      </c>
      <c r="F579" s="270"/>
      <c r="G579" s="152" t="s">
        <v>666</v>
      </c>
      <c r="H579" s="153">
        <v>0.221</v>
      </c>
      <c r="I579" s="154">
        <v>20.96</v>
      </c>
      <c r="J579" s="154">
        <v>4.63</v>
      </c>
    </row>
    <row r="580" spans="1:10" ht="25.5" x14ac:dyDescent="0.25">
      <c r="A580" s="150" t="s">
        <v>662</v>
      </c>
      <c r="B580" s="151" t="s">
        <v>996</v>
      </c>
      <c r="C580" s="150" t="s">
        <v>161</v>
      </c>
      <c r="D580" s="150" t="s">
        <v>997</v>
      </c>
      <c r="E580" s="270" t="s">
        <v>665</v>
      </c>
      <c r="F580" s="270"/>
      <c r="G580" s="152" t="s">
        <v>666</v>
      </c>
      <c r="H580" s="153">
        <v>0.221</v>
      </c>
      <c r="I580" s="154">
        <v>16.68</v>
      </c>
      <c r="J580" s="154">
        <v>3.68</v>
      </c>
    </row>
    <row r="581" spans="1:10" x14ac:dyDescent="0.25">
      <c r="A581" s="189" t="s">
        <v>798</v>
      </c>
      <c r="B581" s="190" t="s">
        <v>1043</v>
      </c>
      <c r="C581" s="189" t="s">
        <v>161</v>
      </c>
      <c r="D581" s="189" t="s">
        <v>1044</v>
      </c>
      <c r="E581" s="267" t="s">
        <v>805</v>
      </c>
      <c r="F581" s="267"/>
      <c r="G581" s="191" t="s">
        <v>100</v>
      </c>
      <c r="H581" s="192">
        <v>1.0169999999999999</v>
      </c>
      <c r="I581" s="193">
        <v>6.22</v>
      </c>
      <c r="J581" s="193">
        <v>6.32</v>
      </c>
    </row>
    <row r="582" spans="1:10" ht="25.5" x14ac:dyDescent="0.25">
      <c r="A582" s="155"/>
      <c r="B582" s="155"/>
      <c r="C582" s="155"/>
      <c r="D582" s="155"/>
      <c r="E582" s="155" t="s">
        <v>669</v>
      </c>
      <c r="F582" s="156">
        <v>9.5571855474055969</v>
      </c>
      <c r="G582" s="155" t="s">
        <v>670</v>
      </c>
      <c r="H582" s="156">
        <v>8.0299999999999994</v>
      </c>
      <c r="I582" s="155" t="s">
        <v>671</v>
      </c>
      <c r="J582" s="156">
        <v>17.59</v>
      </c>
    </row>
    <row r="583" spans="1:10" x14ac:dyDescent="0.25">
      <c r="A583" s="155"/>
      <c r="B583" s="155"/>
      <c r="C583" s="155"/>
      <c r="D583" s="155"/>
      <c r="E583" s="155" t="s">
        <v>672</v>
      </c>
      <c r="F583" s="156">
        <v>8.73</v>
      </c>
      <c r="G583" s="155"/>
      <c r="H583" s="268" t="s">
        <v>673</v>
      </c>
      <c r="I583" s="268"/>
      <c r="J583" s="156">
        <v>38.78</v>
      </c>
    </row>
    <row r="584" spans="1:10" x14ac:dyDescent="0.25">
      <c r="A584" s="271" t="s">
        <v>789</v>
      </c>
      <c r="B584" s="271"/>
      <c r="C584" s="271"/>
      <c r="D584" s="271"/>
      <c r="E584" s="271"/>
      <c r="F584" s="271"/>
      <c r="G584" s="271"/>
      <c r="H584" s="271"/>
      <c r="I584" s="271"/>
      <c r="J584" s="271"/>
    </row>
    <row r="585" spans="1:10" ht="15.75" thickBot="1" x14ac:dyDescent="0.3">
      <c r="A585" s="266" t="s">
        <v>1059</v>
      </c>
      <c r="B585" s="266"/>
      <c r="C585" s="266"/>
      <c r="D585" s="266"/>
      <c r="E585" s="266"/>
      <c r="F585" s="266"/>
      <c r="G585" s="266"/>
      <c r="H585" s="266"/>
      <c r="I585" s="266"/>
      <c r="J585" s="266"/>
    </row>
    <row r="586" spans="1:10" ht="15.75" thickTop="1" x14ac:dyDescent="0.25">
      <c r="A586" s="188"/>
      <c r="B586" s="188"/>
      <c r="C586" s="188"/>
      <c r="D586" s="188"/>
      <c r="E586" s="188"/>
      <c r="F586" s="188"/>
      <c r="G586" s="188"/>
      <c r="H586" s="188"/>
      <c r="I586" s="188"/>
      <c r="J586" s="188"/>
    </row>
    <row r="587" spans="1:10" x14ac:dyDescent="0.25">
      <c r="A587" s="141" t="s">
        <v>751</v>
      </c>
      <c r="B587" s="142" t="s">
        <v>144</v>
      </c>
      <c r="C587" s="141" t="s">
        <v>145</v>
      </c>
      <c r="D587" s="141" t="s">
        <v>146</v>
      </c>
      <c r="E587" s="272" t="s">
        <v>659</v>
      </c>
      <c r="F587" s="272"/>
      <c r="G587" s="143" t="s">
        <v>147</v>
      </c>
      <c r="H587" s="142" t="s">
        <v>101</v>
      </c>
      <c r="I587" s="142" t="s">
        <v>148</v>
      </c>
      <c r="J587" s="142" t="s">
        <v>4</v>
      </c>
    </row>
    <row r="588" spans="1:10" ht="63.75" x14ac:dyDescent="0.25">
      <c r="A588" s="144" t="s">
        <v>660</v>
      </c>
      <c r="B588" s="145" t="s">
        <v>370</v>
      </c>
      <c r="C588" s="144" t="s">
        <v>152</v>
      </c>
      <c r="D588" s="144" t="s">
        <v>371</v>
      </c>
      <c r="E588" s="269" t="s">
        <v>995</v>
      </c>
      <c r="F588" s="269"/>
      <c r="G588" s="146" t="s">
        <v>157</v>
      </c>
      <c r="H588" s="149">
        <v>1</v>
      </c>
      <c r="I588" s="147">
        <v>1280.17</v>
      </c>
      <c r="J588" s="147">
        <v>1280.17</v>
      </c>
    </row>
    <row r="589" spans="1:10" ht="25.5" x14ac:dyDescent="0.25">
      <c r="A589" s="150" t="s">
        <v>662</v>
      </c>
      <c r="B589" s="151" t="s">
        <v>1060</v>
      </c>
      <c r="C589" s="150" t="s">
        <v>161</v>
      </c>
      <c r="D589" s="150" t="s">
        <v>1061</v>
      </c>
      <c r="E589" s="270" t="s">
        <v>995</v>
      </c>
      <c r="F589" s="270"/>
      <c r="G589" s="152" t="s">
        <v>157</v>
      </c>
      <c r="H589" s="153">
        <v>2</v>
      </c>
      <c r="I589" s="154">
        <v>11.3</v>
      </c>
      <c r="J589" s="154">
        <v>22.6</v>
      </c>
    </row>
    <row r="590" spans="1:10" ht="25.5" x14ac:dyDescent="0.25">
      <c r="A590" s="150" t="s">
        <v>662</v>
      </c>
      <c r="B590" s="151" t="s">
        <v>1062</v>
      </c>
      <c r="C590" s="150" t="s">
        <v>161</v>
      </c>
      <c r="D590" s="150" t="s">
        <v>1063</v>
      </c>
      <c r="E590" s="270" t="s">
        <v>995</v>
      </c>
      <c r="F590" s="270"/>
      <c r="G590" s="152" t="s">
        <v>157</v>
      </c>
      <c r="H590" s="153">
        <v>1</v>
      </c>
      <c r="I590" s="154">
        <v>68.11</v>
      </c>
      <c r="J590" s="154">
        <v>68.11</v>
      </c>
    </row>
    <row r="591" spans="1:10" ht="25.5" x14ac:dyDescent="0.25">
      <c r="A591" s="150" t="s">
        <v>662</v>
      </c>
      <c r="B591" s="151" t="s">
        <v>1064</v>
      </c>
      <c r="C591" s="150" t="s">
        <v>161</v>
      </c>
      <c r="D591" s="150" t="s">
        <v>1065</v>
      </c>
      <c r="E591" s="270" t="s">
        <v>995</v>
      </c>
      <c r="F591" s="270"/>
      <c r="G591" s="152" t="s">
        <v>157</v>
      </c>
      <c r="H591" s="153">
        <v>2</v>
      </c>
      <c r="I591" s="154">
        <v>80.099999999999994</v>
      </c>
      <c r="J591" s="154">
        <v>160.19999999999999</v>
      </c>
    </row>
    <row r="592" spans="1:10" ht="38.25" x14ac:dyDescent="0.25">
      <c r="A592" s="150" t="s">
        <v>662</v>
      </c>
      <c r="B592" s="151" t="s">
        <v>1066</v>
      </c>
      <c r="C592" s="150" t="s">
        <v>161</v>
      </c>
      <c r="D592" s="150" t="s">
        <v>1067</v>
      </c>
      <c r="E592" s="270" t="s">
        <v>995</v>
      </c>
      <c r="F592" s="270"/>
      <c r="G592" s="152" t="s">
        <v>157</v>
      </c>
      <c r="H592" s="153">
        <v>1</v>
      </c>
      <c r="I592" s="154">
        <v>484.25</v>
      </c>
      <c r="J592" s="154">
        <v>484.25</v>
      </c>
    </row>
    <row r="593" spans="1:10" ht="25.5" x14ac:dyDescent="0.25">
      <c r="A593" s="150" t="s">
        <v>662</v>
      </c>
      <c r="B593" s="151" t="s">
        <v>1068</v>
      </c>
      <c r="C593" s="150" t="s">
        <v>152</v>
      </c>
      <c r="D593" s="150" t="s">
        <v>1069</v>
      </c>
      <c r="E593" s="270" t="s">
        <v>995</v>
      </c>
      <c r="F593" s="270"/>
      <c r="G593" s="152" t="s">
        <v>157</v>
      </c>
      <c r="H593" s="153">
        <v>1</v>
      </c>
      <c r="I593" s="154">
        <v>98.77</v>
      </c>
      <c r="J593" s="154">
        <v>98.77</v>
      </c>
    </row>
    <row r="594" spans="1:10" ht="38.25" x14ac:dyDescent="0.25">
      <c r="A594" s="150" t="s">
        <v>662</v>
      </c>
      <c r="B594" s="151" t="s">
        <v>1070</v>
      </c>
      <c r="C594" s="150" t="s">
        <v>152</v>
      </c>
      <c r="D594" s="150" t="s">
        <v>1071</v>
      </c>
      <c r="E594" s="270" t="s">
        <v>995</v>
      </c>
      <c r="F594" s="270"/>
      <c r="G594" s="152" t="s">
        <v>157</v>
      </c>
      <c r="H594" s="153">
        <v>4</v>
      </c>
      <c r="I594" s="154">
        <v>106.94</v>
      </c>
      <c r="J594" s="154">
        <v>427.76</v>
      </c>
    </row>
    <row r="595" spans="1:10" ht="25.5" x14ac:dyDescent="0.25">
      <c r="A595" s="150" t="s">
        <v>662</v>
      </c>
      <c r="B595" s="151" t="s">
        <v>1072</v>
      </c>
      <c r="C595" s="150" t="s">
        <v>152</v>
      </c>
      <c r="D595" s="150" t="s">
        <v>1073</v>
      </c>
      <c r="E595" s="270" t="s">
        <v>995</v>
      </c>
      <c r="F595" s="270"/>
      <c r="G595" s="152" t="s">
        <v>157</v>
      </c>
      <c r="H595" s="153">
        <v>7</v>
      </c>
      <c r="I595" s="154">
        <v>2.64</v>
      </c>
      <c r="J595" s="154">
        <v>18.48</v>
      </c>
    </row>
    <row r="596" spans="1:10" ht="25.5" x14ac:dyDescent="0.25">
      <c r="A596" s="155"/>
      <c r="B596" s="155"/>
      <c r="C596" s="155"/>
      <c r="D596" s="155"/>
      <c r="E596" s="155" t="s">
        <v>669</v>
      </c>
      <c r="F596" s="156">
        <v>63.743547900000003</v>
      </c>
      <c r="G596" s="155" t="s">
        <v>670</v>
      </c>
      <c r="H596" s="156">
        <v>53.58</v>
      </c>
      <c r="I596" s="155" t="s">
        <v>671</v>
      </c>
      <c r="J596" s="156">
        <v>117.32</v>
      </c>
    </row>
    <row r="597" spans="1:10" x14ac:dyDescent="0.25">
      <c r="A597" s="155"/>
      <c r="B597" s="155"/>
      <c r="C597" s="155"/>
      <c r="D597" s="155"/>
      <c r="E597" s="155" t="s">
        <v>672</v>
      </c>
      <c r="F597" s="156">
        <v>372.14</v>
      </c>
      <c r="G597" s="155"/>
      <c r="H597" s="268" t="s">
        <v>673</v>
      </c>
      <c r="I597" s="268"/>
      <c r="J597" s="156">
        <v>1652.31</v>
      </c>
    </row>
    <row r="598" spans="1:10" x14ac:dyDescent="0.25">
      <c r="A598" s="271" t="s">
        <v>789</v>
      </c>
      <c r="B598" s="271"/>
      <c r="C598" s="271"/>
      <c r="D598" s="271"/>
      <c r="E598" s="271"/>
      <c r="F598" s="271"/>
      <c r="G598" s="271"/>
      <c r="H598" s="271"/>
      <c r="I598" s="271"/>
      <c r="J598" s="271"/>
    </row>
    <row r="599" spans="1:10" ht="15.75" thickBot="1" x14ac:dyDescent="0.3">
      <c r="A599" s="266" t="s">
        <v>1074</v>
      </c>
      <c r="B599" s="266"/>
      <c r="C599" s="266"/>
      <c r="D599" s="266"/>
      <c r="E599" s="266"/>
      <c r="F599" s="266"/>
      <c r="G599" s="266"/>
      <c r="H599" s="266"/>
      <c r="I599" s="266"/>
      <c r="J599" s="266"/>
    </row>
    <row r="600" spans="1:10" ht="15.75" thickTop="1" x14ac:dyDescent="0.25">
      <c r="A600" s="188"/>
      <c r="B600" s="188"/>
      <c r="C600" s="188"/>
      <c r="D600" s="188"/>
      <c r="E600" s="188"/>
      <c r="F600" s="188"/>
      <c r="G600" s="188"/>
      <c r="H600" s="188"/>
      <c r="I600" s="188"/>
      <c r="J600" s="188"/>
    </row>
    <row r="601" spans="1:10" x14ac:dyDescent="0.25">
      <c r="A601" s="141" t="s">
        <v>1532</v>
      </c>
      <c r="B601" s="142" t="s">
        <v>144</v>
      </c>
      <c r="C601" s="141" t="s">
        <v>145</v>
      </c>
      <c r="D601" s="141" t="s">
        <v>146</v>
      </c>
      <c r="E601" s="272" t="s">
        <v>659</v>
      </c>
      <c r="F601" s="272"/>
      <c r="G601" s="143" t="s">
        <v>147</v>
      </c>
      <c r="H601" s="142" t="s">
        <v>101</v>
      </c>
      <c r="I601" s="142" t="s">
        <v>148</v>
      </c>
      <c r="J601" s="142" t="s">
        <v>4</v>
      </c>
    </row>
    <row r="602" spans="1:10" ht="38.25" x14ac:dyDescent="0.25">
      <c r="A602" s="144" t="s">
        <v>660</v>
      </c>
      <c r="B602" s="145" t="s">
        <v>378</v>
      </c>
      <c r="C602" s="144" t="s">
        <v>152</v>
      </c>
      <c r="D602" s="144" t="s">
        <v>379</v>
      </c>
      <c r="E602" s="269" t="s">
        <v>995</v>
      </c>
      <c r="F602" s="269"/>
      <c r="G602" s="146" t="s">
        <v>157</v>
      </c>
      <c r="H602" s="149">
        <v>1</v>
      </c>
      <c r="I602" s="147">
        <v>10.35</v>
      </c>
      <c r="J602" s="147">
        <v>10.35</v>
      </c>
    </row>
    <row r="603" spans="1:10" ht="25.5" x14ac:dyDescent="0.25">
      <c r="A603" s="150" t="s">
        <v>662</v>
      </c>
      <c r="B603" s="151" t="s">
        <v>998</v>
      </c>
      <c r="C603" s="150" t="s">
        <v>161</v>
      </c>
      <c r="D603" s="150" t="s">
        <v>999</v>
      </c>
      <c r="E603" s="270" t="s">
        <v>665</v>
      </c>
      <c r="F603" s="270"/>
      <c r="G603" s="152" t="s">
        <v>666</v>
      </c>
      <c r="H603" s="153">
        <v>0.03</v>
      </c>
      <c r="I603" s="154">
        <v>20.96</v>
      </c>
      <c r="J603" s="154">
        <v>0.62</v>
      </c>
    </row>
    <row r="604" spans="1:10" ht="25.5" x14ac:dyDescent="0.25">
      <c r="A604" s="150" t="s">
        <v>662</v>
      </c>
      <c r="B604" s="151" t="s">
        <v>996</v>
      </c>
      <c r="C604" s="150" t="s">
        <v>161</v>
      </c>
      <c r="D604" s="150" t="s">
        <v>997</v>
      </c>
      <c r="E604" s="270" t="s">
        <v>665</v>
      </c>
      <c r="F604" s="270"/>
      <c r="G604" s="152" t="s">
        <v>666</v>
      </c>
      <c r="H604" s="153">
        <v>0.03</v>
      </c>
      <c r="I604" s="154">
        <v>16.68</v>
      </c>
      <c r="J604" s="154">
        <v>0.5</v>
      </c>
    </row>
    <row r="605" spans="1:10" x14ac:dyDescent="0.25">
      <c r="A605" s="189" t="s">
        <v>798</v>
      </c>
      <c r="B605" s="190" t="s">
        <v>1075</v>
      </c>
      <c r="C605" s="189" t="s">
        <v>161</v>
      </c>
      <c r="D605" s="189" t="s">
        <v>1076</v>
      </c>
      <c r="E605" s="267" t="s">
        <v>805</v>
      </c>
      <c r="F605" s="267"/>
      <c r="G605" s="191" t="s">
        <v>157</v>
      </c>
      <c r="H605" s="192">
        <v>1</v>
      </c>
      <c r="I605" s="193">
        <v>1.87</v>
      </c>
      <c r="J605" s="193">
        <v>1.87</v>
      </c>
    </row>
    <row r="606" spans="1:10" x14ac:dyDescent="0.25">
      <c r="A606" s="189" t="s">
        <v>798</v>
      </c>
      <c r="B606" s="190" t="s">
        <v>1077</v>
      </c>
      <c r="C606" s="189" t="s">
        <v>161</v>
      </c>
      <c r="D606" s="189" t="s">
        <v>1078</v>
      </c>
      <c r="E606" s="267" t="s">
        <v>805</v>
      </c>
      <c r="F606" s="267"/>
      <c r="G606" s="191" t="s">
        <v>157</v>
      </c>
      <c r="H606" s="192">
        <v>1</v>
      </c>
      <c r="I606" s="193">
        <v>7.36</v>
      </c>
      <c r="J606" s="193">
        <v>7.36</v>
      </c>
    </row>
    <row r="607" spans="1:10" ht="25.5" x14ac:dyDescent="0.25">
      <c r="A607" s="155"/>
      <c r="B607" s="155"/>
      <c r="C607" s="155"/>
      <c r="D607" s="155"/>
      <c r="E607" s="155" t="s">
        <v>669</v>
      </c>
      <c r="F607" s="156">
        <v>0.46183102417821242</v>
      </c>
      <c r="G607" s="155" t="s">
        <v>670</v>
      </c>
      <c r="H607" s="156">
        <v>0.39</v>
      </c>
      <c r="I607" s="155" t="s">
        <v>671</v>
      </c>
      <c r="J607" s="156">
        <v>0.85</v>
      </c>
    </row>
    <row r="608" spans="1:10" x14ac:dyDescent="0.25">
      <c r="A608" s="155"/>
      <c r="B608" s="155"/>
      <c r="C608" s="155"/>
      <c r="D608" s="155"/>
      <c r="E608" s="155" t="s">
        <v>672</v>
      </c>
      <c r="F608" s="156">
        <v>3</v>
      </c>
      <c r="G608" s="155"/>
      <c r="H608" s="268" t="s">
        <v>673</v>
      </c>
      <c r="I608" s="268"/>
      <c r="J608" s="156">
        <v>13.35</v>
      </c>
    </row>
    <row r="609" spans="1:10" x14ac:dyDescent="0.25">
      <c r="A609" s="271" t="s">
        <v>789</v>
      </c>
      <c r="B609" s="271"/>
      <c r="C609" s="271"/>
      <c r="D609" s="271"/>
      <c r="E609" s="271"/>
      <c r="F609" s="271"/>
      <c r="G609" s="271"/>
      <c r="H609" s="271"/>
      <c r="I609" s="271"/>
      <c r="J609" s="271"/>
    </row>
    <row r="610" spans="1:10" ht="15.75" thickBot="1" x14ac:dyDescent="0.3">
      <c r="A610" s="266" t="s">
        <v>1079</v>
      </c>
      <c r="B610" s="266"/>
      <c r="C610" s="266"/>
      <c r="D610" s="266"/>
      <c r="E610" s="266"/>
      <c r="F610" s="266"/>
      <c r="G610" s="266"/>
      <c r="H610" s="266"/>
      <c r="I610" s="266"/>
      <c r="J610" s="266"/>
    </row>
    <row r="611" spans="1:10" ht="15.75" thickTop="1" x14ac:dyDescent="0.25">
      <c r="A611" s="188"/>
      <c r="B611" s="188"/>
      <c r="C611" s="188"/>
      <c r="D611" s="188"/>
      <c r="E611" s="188"/>
      <c r="F611" s="188"/>
      <c r="G611" s="188"/>
      <c r="H611" s="188"/>
      <c r="I611" s="188"/>
      <c r="J611" s="188"/>
    </row>
    <row r="612" spans="1:10" x14ac:dyDescent="0.25">
      <c r="A612" s="141" t="s">
        <v>752</v>
      </c>
      <c r="B612" s="142" t="s">
        <v>144</v>
      </c>
      <c r="C612" s="141" t="s">
        <v>145</v>
      </c>
      <c r="D612" s="141" t="s">
        <v>146</v>
      </c>
      <c r="E612" s="272" t="s">
        <v>659</v>
      </c>
      <c r="F612" s="272"/>
      <c r="G612" s="143" t="s">
        <v>147</v>
      </c>
      <c r="H612" s="142" t="s">
        <v>101</v>
      </c>
      <c r="I612" s="142" t="s">
        <v>148</v>
      </c>
      <c r="J612" s="142" t="s">
        <v>4</v>
      </c>
    </row>
    <row r="613" spans="1:10" ht="38.25" x14ac:dyDescent="0.25">
      <c r="A613" s="144" t="s">
        <v>660</v>
      </c>
      <c r="B613" s="145" t="s">
        <v>380</v>
      </c>
      <c r="C613" s="144" t="s">
        <v>152</v>
      </c>
      <c r="D613" s="144" t="s">
        <v>381</v>
      </c>
      <c r="E613" s="269" t="s">
        <v>995</v>
      </c>
      <c r="F613" s="269"/>
      <c r="G613" s="146" t="s">
        <v>157</v>
      </c>
      <c r="H613" s="149">
        <v>1</v>
      </c>
      <c r="I613" s="147">
        <v>105.97</v>
      </c>
      <c r="J613" s="147">
        <v>105.97</v>
      </c>
    </row>
    <row r="614" spans="1:10" ht="25.5" x14ac:dyDescent="0.25">
      <c r="A614" s="150" t="s">
        <v>662</v>
      </c>
      <c r="B614" s="151" t="s">
        <v>998</v>
      </c>
      <c r="C614" s="150" t="s">
        <v>161</v>
      </c>
      <c r="D614" s="150" t="s">
        <v>999</v>
      </c>
      <c r="E614" s="270" t="s">
        <v>665</v>
      </c>
      <c r="F614" s="270"/>
      <c r="G614" s="152" t="s">
        <v>666</v>
      </c>
      <c r="H614" s="153">
        <v>1</v>
      </c>
      <c r="I614" s="154">
        <v>20.96</v>
      </c>
      <c r="J614" s="154">
        <v>20.96</v>
      </c>
    </row>
    <row r="615" spans="1:10" ht="25.5" x14ac:dyDescent="0.25">
      <c r="A615" s="150" t="s">
        <v>662</v>
      </c>
      <c r="B615" s="151" t="s">
        <v>996</v>
      </c>
      <c r="C615" s="150" t="s">
        <v>161</v>
      </c>
      <c r="D615" s="150" t="s">
        <v>997</v>
      </c>
      <c r="E615" s="270" t="s">
        <v>665</v>
      </c>
      <c r="F615" s="270"/>
      <c r="G615" s="152" t="s">
        <v>666</v>
      </c>
      <c r="H615" s="153">
        <v>1</v>
      </c>
      <c r="I615" s="154">
        <v>16.68</v>
      </c>
      <c r="J615" s="154">
        <v>16.68</v>
      </c>
    </row>
    <row r="616" spans="1:10" x14ac:dyDescent="0.25">
      <c r="A616" s="189" t="s">
        <v>798</v>
      </c>
      <c r="B616" s="190" t="s">
        <v>1080</v>
      </c>
      <c r="C616" s="189" t="s">
        <v>161</v>
      </c>
      <c r="D616" s="189" t="s">
        <v>1081</v>
      </c>
      <c r="E616" s="267" t="s">
        <v>805</v>
      </c>
      <c r="F616" s="267"/>
      <c r="G616" s="191" t="s">
        <v>157</v>
      </c>
      <c r="H616" s="192">
        <v>2</v>
      </c>
      <c r="I616" s="193">
        <v>14.38</v>
      </c>
      <c r="J616" s="193">
        <v>28.76</v>
      </c>
    </row>
    <row r="617" spans="1:10" ht="38.25" x14ac:dyDescent="0.25">
      <c r="A617" s="189" t="s">
        <v>798</v>
      </c>
      <c r="B617" s="190" t="s">
        <v>1082</v>
      </c>
      <c r="C617" s="189" t="s">
        <v>161</v>
      </c>
      <c r="D617" s="189" t="s">
        <v>1083</v>
      </c>
      <c r="E617" s="267" t="s">
        <v>805</v>
      </c>
      <c r="F617" s="267"/>
      <c r="G617" s="191" t="s">
        <v>157</v>
      </c>
      <c r="H617" s="192">
        <v>1</v>
      </c>
      <c r="I617" s="193">
        <v>39.57</v>
      </c>
      <c r="J617" s="193">
        <v>39.57</v>
      </c>
    </row>
    <row r="618" spans="1:10" ht="25.5" x14ac:dyDescent="0.25">
      <c r="A618" s="155"/>
      <c r="B618" s="155"/>
      <c r="C618" s="155"/>
      <c r="D618" s="155"/>
      <c r="E618" s="155" t="s">
        <v>669</v>
      </c>
      <c r="F618" s="156">
        <v>15.723988</v>
      </c>
      <c r="G618" s="155" t="s">
        <v>670</v>
      </c>
      <c r="H618" s="156">
        <v>13.22</v>
      </c>
      <c r="I618" s="155" t="s">
        <v>671</v>
      </c>
      <c r="J618" s="156">
        <v>28.94</v>
      </c>
    </row>
    <row r="619" spans="1:10" x14ac:dyDescent="0.25">
      <c r="A619" s="155"/>
      <c r="B619" s="155"/>
      <c r="C619" s="155"/>
      <c r="D619" s="155"/>
      <c r="E619" s="155" t="s">
        <v>672</v>
      </c>
      <c r="F619" s="156">
        <v>30.8</v>
      </c>
      <c r="G619" s="155"/>
      <c r="H619" s="268" t="s">
        <v>673</v>
      </c>
      <c r="I619" s="268"/>
      <c r="J619" s="156">
        <v>136.77000000000001</v>
      </c>
    </row>
    <row r="620" spans="1:10" x14ac:dyDescent="0.25">
      <c r="A620" s="271" t="s">
        <v>789</v>
      </c>
      <c r="B620" s="271"/>
      <c r="C620" s="271"/>
      <c r="D620" s="271"/>
      <c r="E620" s="271"/>
      <c r="F620" s="271"/>
      <c r="G620" s="271"/>
      <c r="H620" s="271"/>
      <c r="I620" s="271"/>
      <c r="J620" s="271"/>
    </row>
    <row r="621" spans="1:10" ht="15.75" thickBot="1" x14ac:dyDescent="0.3">
      <c r="A621" s="266" t="s">
        <v>1084</v>
      </c>
      <c r="B621" s="266"/>
      <c r="C621" s="266"/>
      <c r="D621" s="266"/>
      <c r="E621" s="266"/>
      <c r="F621" s="266"/>
      <c r="G621" s="266"/>
      <c r="H621" s="266"/>
      <c r="I621" s="266"/>
      <c r="J621" s="266"/>
    </row>
    <row r="622" spans="1:10" ht="15.75" thickTop="1" x14ac:dyDescent="0.25">
      <c r="A622" s="188"/>
      <c r="B622" s="188"/>
      <c r="C622" s="188"/>
      <c r="D622" s="188"/>
      <c r="E622" s="188"/>
      <c r="F622" s="188"/>
      <c r="G622" s="188"/>
      <c r="H622" s="188"/>
      <c r="I622" s="188"/>
      <c r="J622" s="188"/>
    </row>
    <row r="623" spans="1:10" x14ac:dyDescent="0.25">
      <c r="A623" s="141" t="s">
        <v>1533</v>
      </c>
      <c r="B623" s="142" t="s">
        <v>144</v>
      </c>
      <c r="C623" s="141" t="s">
        <v>145</v>
      </c>
      <c r="D623" s="141" t="s">
        <v>146</v>
      </c>
      <c r="E623" s="272" t="s">
        <v>659</v>
      </c>
      <c r="F623" s="272"/>
      <c r="G623" s="143" t="s">
        <v>147</v>
      </c>
      <c r="H623" s="142" t="s">
        <v>101</v>
      </c>
      <c r="I623" s="142" t="s">
        <v>148</v>
      </c>
      <c r="J623" s="142" t="s">
        <v>4</v>
      </c>
    </row>
    <row r="624" spans="1:10" ht="38.25" x14ac:dyDescent="0.25">
      <c r="A624" s="144" t="s">
        <v>660</v>
      </c>
      <c r="B624" s="145" t="s">
        <v>382</v>
      </c>
      <c r="C624" s="144" t="s">
        <v>152</v>
      </c>
      <c r="D624" s="144" t="s">
        <v>383</v>
      </c>
      <c r="E624" s="269" t="s">
        <v>995</v>
      </c>
      <c r="F624" s="269"/>
      <c r="G624" s="146" t="s">
        <v>157</v>
      </c>
      <c r="H624" s="149">
        <v>1</v>
      </c>
      <c r="I624" s="147">
        <v>19.329999999999998</v>
      </c>
      <c r="J624" s="147">
        <v>19.329999999999998</v>
      </c>
    </row>
    <row r="625" spans="1:10" ht="25.5" x14ac:dyDescent="0.25">
      <c r="A625" s="150" t="s">
        <v>662</v>
      </c>
      <c r="B625" s="151" t="s">
        <v>998</v>
      </c>
      <c r="C625" s="150" t="s">
        <v>161</v>
      </c>
      <c r="D625" s="150" t="s">
        <v>999</v>
      </c>
      <c r="E625" s="270" t="s">
        <v>665</v>
      </c>
      <c r="F625" s="270"/>
      <c r="G625" s="152" t="s">
        <v>666</v>
      </c>
      <c r="H625" s="153">
        <v>0.03</v>
      </c>
      <c r="I625" s="154">
        <v>20.96</v>
      </c>
      <c r="J625" s="154">
        <v>0.62</v>
      </c>
    </row>
    <row r="626" spans="1:10" ht="25.5" x14ac:dyDescent="0.25">
      <c r="A626" s="150" t="s">
        <v>662</v>
      </c>
      <c r="B626" s="151" t="s">
        <v>996</v>
      </c>
      <c r="C626" s="150" t="s">
        <v>161</v>
      </c>
      <c r="D626" s="150" t="s">
        <v>997</v>
      </c>
      <c r="E626" s="270" t="s">
        <v>665</v>
      </c>
      <c r="F626" s="270"/>
      <c r="G626" s="152" t="s">
        <v>666</v>
      </c>
      <c r="H626" s="153">
        <v>0.03</v>
      </c>
      <c r="I626" s="154">
        <v>16.68</v>
      </c>
      <c r="J626" s="154">
        <v>0.5</v>
      </c>
    </row>
    <row r="627" spans="1:10" x14ac:dyDescent="0.25">
      <c r="A627" s="189" t="s">
        <v>798</v>
      </c>
      <c r="B627" s="190" t="s">
        <v>1085</v>
      </c>
      <c r="C627" s="189" t="s">
        <v>161</v>
      </c>
      <c r="D627" s="189" t="s">
        <v>1086</v>
      </c>
      <c r="E627" s="267" t="s">
        <v>805</v>
      </c>
      <c r="F627" s="267"/>
      <c r="G627" s="191" t="s">
        <v>157</v>
      </c>
      <c r="H627" s="192">
        <v>1</v>
      </c>
      <c r="I627" s="193">
        <v>6.47</v>
      </c>
      <c r="J627" s="193">
        <v>6.47</v>
      </c>
    </row>
    <row r="628" spans="1:10" x14ac:dyDescent="0.25">
      <c r="A628" s="189" t="s">
        <v>798</v>
      </c>
      <c r="B628" s="190" t="s">
        <v>1077</v>
      </c>
      <c r="C628" s="189" t="s">
        <v>161</v>
      </c>
      <c r="D628" s="189" t="s">
        <v>1078</v>
      </c>
      <c r="E628" s="267" t="s">
        <v>805</v>
      </c>
      <c r="F628" s="267"/>
      <c r="G628" s="191" t="s">
        <v>157</v>
      </c>
      <c r="H628" s="192">
        <v>1</v>
      </c>
      <c r="I628" s="193">
        <v>7.36</v>
      </c>
      <c r="J628" s="193">
        <v>7.36</v>
      </c>
    </row>
    <row r="629" spans="1:10" ht="25.5" x14ac:dyDescent="0.25">
      <c r="A629" s="189" t="s">
        <v>798</v>
      </c>
      <c r="B629" s="190" t="s">
        <v>1087</v>
      </c>
      <c r="C629" s="189" t="s">
        <v>1088</v>
      </c>
      <c r="D629" s="189" t="s">
        <v>1089</v>
      </c>
      <c r="E629" s="267" t="s">
        <v>805</v>
      </c>
      <c r="F629" s="267"/>
      <c r="G629" s="191" t="s">
        <v>153</v>
      </c>
      <c r="H629" s="192">
        <v>1</v>
      </c>
      <c r="I629" s="193">
        <v>4.38</v>
      </c>
      <c r="J629" s="193">
        <v>4.38</v>
      </c>
    </row>
    <row r="630" spans="1:10" ht="25.5" x14ac:dyDescent="0.25">
      <c r="A630" s="155"/>
      <c r="B630" s="155"/>
      <c r="C630" s="155"/>
      <c r="D630" s="155"/>
      <c r="E630" s="155" t="s">
        <v>669</v>
      </c>
      <c r="F630" s="156">
        <v>0.46183102417821242</v>
      </c>
      <c r="G630" s="155" t="s">
        <v>670</v>
      </c>
      <c r="H630" s="156">
        <v>0.39</v>
      </c>
      <c r="I630" s="155" t="s">
        <v>671</v>
      </c>
      <c r="J630" s="156">
        <v>0.85</v>
      </c>
    </row>
    <row r="631" spans="1:10" x14ac:dyDescent="0.25">
      <c r="A631" s="155"/>
      <c r="B631" s="155"/>
      <c r="C631" s="155"/>
      <c r="D631" s="155"/>
      <c r="E631" s="155" t="s">
        <v>672</v>
      </c>
      <c r="F631" s="156">
        <v>5.61</v>
      </c>
      <c r="G631" s="155"/>
      <c r="H631" s="268" t="s">
        <v>673</v>
      </c>
      <c r="I631" s="268"/>
      <c r="J631" s="156">
        <v>24.94</v>
      </c>
    </row>
    <row r="632" spans="1:10" x14ac:dyDescent="0.25">
      <c r="A632" s="271" t="s">
        <v>789</v>
      </c>
      <c r="B632" s="271"/>
      <c r="C632" s="271"/>
      <c r="D632" s="271"/>
      <c r="E632" s="271"/>
      <c r="F632" s="271"/>
      <c r="G632" s="271"/>
      <c r="H632" s="271"/>
      <c r="I632" s="271"/>
      <c r="J632" s="271"/>
    </row>
    <row r="633" spans="1:10" ht="15.75" thickBot="1" x14ac:dyDescent="0.3">
      <c r="A633" s="266" t="s">
        <v>1079</v>
      </c>
      <c r="B633" s="266"/>
      <c r="C633" s="266"/>
      <c r="D633" s="266"/>
      <c r="E633" s="266"/>
      <c r="F633" s="266"/>
      <c r="G633" s="266"/>
      <c r="H633" s="266"/>
      <c r="I633" s="266"/>
      <c r="J633" s="266"/>
    </row>
    <row r="634" spans="1:10" ht="15.75" thickTop="1" x14ac:dyDescent="0.25">
      <c r="A634" s="188"/>
      <c r="B634" s="188"/>
      <c r="C634" s="188"/>
      <c r="D634" s="188"/>
      <c r="E634" s="188"/>
      <c r="F634" s="188"/>
      <c r="G634" s="188"/>
      <c r="H634" s="188"/>
      <c r="I634" s="188"/>
      <c r="J634" s="188"/>
    </row>
    <row r="635" spans="1:10" x14ac:dyDescent="0.25">
      <c r="A635" s="141" t="s">
        <v>754</v>
      </c>
      <c r="B635" s="142" t="s">
        <v>144</v>
      </c>
      <c r="C635" s="141" t="s">
        <v>145</v>
      </c>
      <c r="D635" s="141" t="s">
        <v>146</v>
      </c>
      <c r="E635" s="272" t="s">
        <v>659</v>
      </c>
      <c r="F635" s="272"/>
      <c r="G635" s="143" t="s">
        <v>147</v>
      </c>
      <c r="H635" s="142" t="s">
        <v>101</v>
      </c>
      <c r="I635" s="142" t="s">
        <v>148</v>
      </c>
      <c r="J635" s="142" t="s">
        <v>4</v>
      </c>
    </row>
    <row r="636" spans="1:10" ht="25.5" x14ac:dyDescent="0.25">
      <c r="A636" s="144" t="s">
        <v>660</v>
      </c>
      <c r="B636" s="145" t="s">
        <v>1534</v>
      </c>
      <c r="C636" s="144" t="s">
        <v>152</v>
      </c>
      <c r="D636" s="144" t="s">
        <v>1535</v>
      </c>
      <c r="E636" s="269" t="s">
        <v>661</v>
      </c>
      <c r="F636" s="269"/>
      <c r="G636" s="146" t="s">
        <v>100</v>
      </c>
      <c r="H636" s="149">
        <v>1</v>
      </c>
      <c r="I636" s="147">
        <v>24.97</v>
      </c>
      <c r="J636" s="147">
        <v>24.97</v>
      </c>
    </row>
    <row r="637" spans="1:10" ht="25.5" x14ac:dyDescent="0.25">
      <c r="A637" s="150" t="s">
        <v>662</v>
      </c>
      <c r="B637" s="151" t="s">
        <v>996</v>
      </c>
      <c r="C637" s="150" t="s">
        <v>161</v>
      </c>
      <c r="D637" s="150" t="s">
        <v>997</v>
      </c>
      <c r="E637" s="270" t="s">
        <v>665</v>
      </c>
      <c r="F637" s="270"/>
      <c r="G637" s="152" t="s">
        <v>666</v>
      </c>
      <c r="H637" s="153">
        <v>0.19439999999999999</v>
      </c>
      <c r="I637" s="154">
        <v>16.68</v>
      </c>
      <c r="J637" s="154">
        <v>3.24</v>
      </c>
    </row>
    <row r="638" spans="1:10" ht="25.5" x14ac:dyDescent="0.25">
      <c r="A638" s="150" t="s">
        <v>662</v>
      </c>
      <c r="B638" s="151" t="s">
        <v>998</v>
      </c>
      <c r="C638" s="150" t="s">
        <v>161</v>
      </c>
      <c r="D638" s="150" t="s">
        <v>999</v>
      </c>
      <c r="E638" s="270" t="s">
        <v>665</v>
      </c>
      <c r="F638" s="270"/>
      <c r="G638" s="152" t="s">
        <v>666</v>
      </c>
      <c r="H638" s="153">
        <v>0.19439999999999999</v>
      </c>
      <c r="I638" s="154">
        <v>20.96</v>
      </c>
      <c r="J638" s="154">
        <v>4.07</v>
      </c>
    </row>
    <row r="639" spans="1:10" ht="38.25" x14ac:dyDescent="0.25">
      <c r="A639" s="150" t="s">
        <v>662</v>
      </c>
      <c r="B639" s="151" t="s">
        <v>1224</v>
      </c>
      <c r="C639" s="150" t="s">
        <v>161</v>
      </c>
      <c r="D639" s="150" t="s">
        <v>1225</v>
      </c>
      <c r="E639" s="270" t="s">
        <v>1042</v>
      </c>
      <c r="F639" s="270"/>
      <c r="G639" s="152" t="s">
        <v>100</v>
      </c>
      <c r="H639" s="153">
        <v>2</v>
      </c>
      <c r="I639" s="154">
        <v>1.4</v>
      </c>
      <c r="J639" s="154">
        <v>2.8</v>
      </c>
    </row>
    <row r="640" spans="1:10" ht="38.25" x14ac:dyDescent="0.25">
      <c r="A640" s="150" t="s">
        <v>662</v>
      </c>
      <c r="B640" s="151" t="s">
        <v>1562</v>
      </c>
      <c r="C640" s="150" t="s">
        <v>161</v>
      </c>
      <c r="D640" s="150" t="s">
        <v>1563</v>
      </c>
      <c r="E640" s="270" t="s">
        <v>995</v>
      </c>
      <c r="F640" s="270"/>
      <c r="G640" s="152" t="s">
        <v>157</v>
      </c>
      <c r="H640" s="153">
        <v>0.33300000000000002</v>
      </c>
      <c r="I640" s="154">
        <v>8.94</v>
      </c>
      <c r="J640" s="154">
        <v>2.97</v>
      </c>
    </row>
    <row r="641" spans="1:10" ht="25.5" x14ac:dyDescent="0.25">
      <c r="A641" s="189" t="s">
        <v>798</v>
      </c>
      <c r="B641" s="190" t="s">
        <v>1226</v>
      </c>
      <c r="C641" s="189" t="s">
        <v>161</v>
      </c>
      <c r="D641" s="189" t="s">
        <v>1227</v>
      </c>
      <c r="E641" s="267" t="s">
        <v>805</v>
      </c>
      <c r="F641" s="267"/>
      <c r="G641" s="191" t="s">
        <v>100</v>
      </c>
      <c r="H641" s="192">
        <v>1.05</v>
      </c>
      <c r="I641" s="193">
        <v>11.33</v>
      </c>
      <c r="J641" s="193">
        <v>11.89</v>
      </c>
    </row>
    <row r="642" spans="1:10" ht="25.5" x14ac:dyDescent="0.25">
      <c r="A642" s="155"/>
      <c r="B642" s="155"/>
      <c r="C642" s="155"/>
      <c r="D642" s="155"/>
      <c r="E642" s="155" t="s">
        <v>669</v>
      </c>
      <c r="F642" s="156">
        <v>4.6617766911165441</v>
      </c>
      <c r="G642" s="155" t="s">
        <v>670</v>
      </c>
      <c r="H642" s="156">
        <v>3.92</v>
      </c>
      <c r="I642" s="155" t="s">
        <v>671</v>
      </c>
      <c r="J642" s="156">
        <v>8.58</v>
      </c>
    </row>
    <row r="643" spans="1:10" x14ac:dyDescent="0.25">
      <c r="A643" s="155"/>
      <c r="B643" s="155"/>
      <c r="C643" s="155"/>
      <c r="D643" s="155"/>
      <c r="E643" s="155" t="s">
        <v>672</v>
      </c>
      <c r="F643" s="156">
        <v>7.25</v>
      </c>
      <c r="G643" s="155"/>
      <c r="H643" s="268" t="s">
        <v>673</v>
      </c>
      <c r="I643" s="268"/>
      <c r="J643" s="156">
        <v>32.22</v>
      </c>
    </row>
    <row r="644" spans="1:10" x14ac:dyDescent="0.25">
      <c r="A644" s="271" t="s">
        <v>789</v>
      </c>
      <c r="B644" s="271"/>
      <c r="C644" s="271"/>
      <c r="D644" s="271"/>
      <c r="E644" s="271"/>
      <c r="F644" s="271"/>
      <c r="G644" s="271"/>
      <c r="H644" s="271"/>
      <c r="I644" s="271"/>
      <c r="J644" s="271"/>
    </row>
    <row r="645" spans="1:10" ht="15.75" thickBot="1" x14ac:dyDescent="0.3">
      <c r="A645" s="266" t="s">
        <v>1564</v>
      </c>
      <c r="B645" s="266"/>
      <c r="C645" s="266"/>
      <c r="D645" s="266"/>
      <c r="E645" s="266"/>
      <c r="F645" s="266"/>
      <c r="G645" s="266"/>
      <c r="H645" s="266"/>
      <c r="I645" s="266"/>
      <c r="J645" s="266"/>
    </row>
    <row r="646" spans="1:10" ht="15.75" thickTop="1" x14ac:dyDescent="0.25">
      <c r="A646" s="188"/>
      <c r="B646" s="188"/>
      <c r="C646" s="188"/>
      <c r="D646" s="188"/>
      <c r="E646" s="188"/>
      <c r="F646" s="188"/>
      <c r="G646" s="188"/>
      <c r="H646" s="188"/>
      <c r="I646" s="188"/>
      <c r="J646" s="188"/>
    </row>
    <row r="647" spans="1:10" x14ac:dyDescent="0.25">
      <c r="A647" s="141" t="s">
        <v>755</v>
      </c>
      <c r="B647" s="142" t="s">
        <v>144</v>
      </c>
      <c r="C647" s="141" t="s">
        <v>145</v>
      </c>
      <c r="D647" s="141" t="s">
        <v>146</v>
      </c>
      <c r="E647" s="272" t="s">
        <v>659</v>
      </c>
      <c r="F647" s="272"/>
      <c r="G647" s="143" t="s">
        <v>147</v>
      </c>
      <c r="H647" s="142" t="s">
        <v>101</v>
      </c>
      <c r="I647" s="142" t="s">
        <v>148</v>
      </c>
      <c r="J647" s="142" t="s">
        <v>4</v>
      </c>
    </row>
    <row r="648" spans="1:10" ht="102" x14ac:dyDescent="0.25">
      <c r="A648" s="144" t="s">
        <v>660</v>
      </c>
      <c r="B648" s="145" t="s">
        <v>385</v>
      </c>
      <c r="C648" s="144" t="s">
        <v>152</v>
      </c>
      <c r="D648" s="144" t="s">
        <v>386</v>
      </c>
      <c r="E648" s="269" t="s">
        <v>995</v>
      </c>
      <c r="F648" s="269"/>
      <c r="G648" s="146" t="s">
        <v>157</v>
      </c>
      <c r="H648" s="149">
        <v>1</v>
      </c>
      <c r="I648" s="147">
        <v>1328.65</v>
      </c>
      <c r="J648" s="147">
        <v>1328.65</v>
      </c>
    </row>
    <row r="649" spans="1:10" ht="38.25" x14ac:dyDescent="0.25">
      <c r="A649" s="150" t="s">
        <v>662</v>
      </c>
      <c r="B649" s="151" t="s">
        <v>1090</v>
      </c>
      <c r="C649" s="150" t="s">
        <v>152</v>
      </c>
      <c r="D649" s="150" t="s">
        <v>1091</v>
      </c>
      <c r="E649" s="270" t="s">
        <v>995</v>
      </c>
      <c r="F649" s="270"/>
      <c r="G649" s="152" t="s">
        <v>157</v>
      </c>
      <c r="H649" s="153">
        <v>1</v>
      </c>
      <c r="I649" s="154">
        <v>164.9</v>
      </c>
      <c r="J649" s="154">
        <v>164.9</v>
      </c>
    </row>
    <row r="650" spans="1:10" ht="25.5" x14ac:dyDescent="0.25">
      <c r="A650" s="150" t="s">
        <v>662</v>
      </c>
      <c r="B650" s="151" t="s">
        <v>1092</v>
      </c>
      <c r="C650" s="150" t="s">
        <v>152</v>
      </c>
      <c r="D650" s="150" t="s">
        <v>1093</v>
      </c>
      <c r="E650" s="270" t="s">
        <v>995</v>
      </c>
      <c r="F650" s="270"/>
      <c r="G650" s="152" t="s">
        <v>157</v>
      </c>
      <c r="H650" s="153">
        <v>1</v>
      </c>
      <c r="I650" s="154">
        <v>195.79</v>
      </c>
      <c r="J650" s="154">
        <v>195.79</v>
      </c>
    </row>
    <row r="651" spans="1:10" ht="25.5" x14ac:dyDescent="0.25">
      <c r="A651" s="150" t="s">
        <v>662</v>
      </c>
      <c r="B651" s="151" t="s">
        <v>1094</v>
      </c>
      <c r="C651" s="150" t="s">
        <v>152</v>
      </c>
      <c r="D651" s="150" t="s">
        <v>1095</v>
      </c>
      <c r="E651" s="270" t="s">
        <v>995</v>
      </c>
      <c r="F651" s="270"/>
      <c r="G651" s="152" t="s">
        <v>157</v>
      </c>
      <c r="H651" s="153">
        <v>1</v>
      </c>
      <c r="I651" s="154">
        <v>142.85</v>
      </c>
      <c r="J651" s="154">
        <v>142.85</v>
      </c>
    </row>
    <row r="652" spans="1:10" ht="25.5" x14ac:dyDescent="0.25">
      <c r="A652" s="150" t="s">
        <v>662</v>
      </c>
      <c r="B652" s="151" t="s">
        <v>1096</v>
      </c>
      <c r="C652" s="150" t="s">
        <v>152</v>
      </c>
      <c r="D652" s="150" t="s">
        <v>1097</v>
      </c>
      <c r="E652" s="270" t="s">
        <v>995</v>
      </c>
      <c r="F652" s="270"/>
      <c r="G652" s="152" t="s">
        <v>157</v>
      </c>
      <c r="H652" s="153">
        <v>1</v>
      </c>
      <c r="I652" s="154">
        <v>201.46</v>
      </c>
      <c r="J652" s="154">
        <v>201.46</v>
      </c>
    </row>
    <row r="653" spans="1:10" ht="25.5" x14ac:dyDescent="0.25">
      <c r="A653" s="150" t="s">
        <v>662</v>
      </c>
      <c r="B653" s="151" t="s">
        <v>1098</v>
      </c>
      <c r="C653" s="150" t="s">
        <v>152</v>
      </c>
      <c r="D653" s="150" t="s">
        <v>1099</v>
      </c>
      <c r="E653" s="270" t="s">
        <v>995</v>
      </c>
      <c r="F653" s="270"/>
      <c r="G653" s="152" t="s">
        <v>157</v>
      </c>
      <c r="H653" s="153">
        <v>1</v>
      </c>
      <c r="I653" s="154">
        <v>123.8</v>
      </c>
      <c r="J653" s="154">
        <v>123.8</v>
      </c>
    </row>
    <row r="654" spans="1:10" ht="25.5" x14ac:dyDescent="0.25">
      <c r="A654" s="150" t="s">
        <v>662</v>
      </c>
      <c r="B654" s="151" t="s">
        <v>1100</v>
      </c>
      <c r="C654" s="150" t="s">
        <v>152</v>
      </c>
      <c r="D654" s="150" t="s">
        <v>1101</v>
      </c>
      <c r="E654" s="270" t="s">
        <v>995</v>
      </c>
      <c r="F654" s="270"/>
      <c r="G654" s="152" t="s">
        <v>157</v>
      </c>
      <c r="H654" s="153">
        <v>1</v>
      </c>
      <c r="I654" s="154">
        <v>80.8</v>
      </c>
      <c r="J654" s="154">
        <v>80.8</v>
      </c>
    </row>
    <row r="655" spans="1:10" ht="25.5" x14ac:dyDescent="0.25">
      <c r="A655" s="150" t="s">
        <v>662</v>
      </c>
      <c r="B655" s="151" t="s">
        <v>1102</v>
      </c>
      <c r="C655" s="150" t="s">
        <v>152</v>
      </c>
      <c r="D655" s="150" t="s">
        <v>1103</v>
      </c>
      <c r="E655" s="270" t="s">
        <v>995</v>
      </c>
      <c r="F655" s="270"/>
      <c r="G655" s="152" t="s">
        <v>157</v>
      </c>
      <c r="H655" s="153">
        <v>1</v>
      </c>
      <c r="I655" s="154">
        <v>53.4</v>
      </c>
      <c r="J655" s="154">
        <v>53.4</v>
      </c>
    </row>
    <row r="656" spans="1:10" ht="38.25" x14ac:dyDescent="0.25">
      <c r="A656" s="150" t="s">
        <v>662</v>
      </c>
      <c r="B656" s="151" t="s">
        <v>1104</v>
      </c>
      <c r="C656" s="150" t="s">
        <v>152</v>
      </c>
      <c r="D656" s="150" t="s">
        <v>1105</v>
      </c>
      <c r="E656" s="270" t="s">
        <v>995</v>
      </c>
      <c r="F656" s="270"/>
      <c r="G656" s="152" t="s">
        <v>157</v>
      </c>
      <c r="H656" s="153">
        <v>1</v>
      </c>
      <c r="I656" s="154">
        <v>101.51</v>
      </c>
      <c r="J656" s="154">
        <v>101.51</v>
      </c>
    </row>
    <row r="657" spans="1:10" ht="38.25" x14ac:dyDescent="0.25">
      <c r="A657" s="150" t="s">
        <v>662</v>
      </c>
      <c r="B657" s="151" t="s">
        <v>1106</v>
      </c>
      <c r="C657" s="150" t="s">
        <v>152</v>
      </c>
      <c r="D657" s="150" t="s">
        <v>1107</v>
      </c>
      <c r="E657" s="270" t="s">
        <v>995</v>
      </c>
      <c r="F657" s="270"/>
      <c r="G657" s="152" t="s">
        <v>100</v>
      </c>
      <c r="H657" s="153">
        <v>1</v>
      </c>
      <c r="I657" s="154">
        <v>56.9</v>
      </c>
      <c r="J657" s="154">
        <v>56.9</v>
      </c>
    </row>
    <row r="658" spans="1:10" ht="25.5" x14ac:dyDescent="0.25">
      <c r="A658" s="150" t="s">
        <v>662</v>
      </c>
      <c r="B658" s="151" t="s">
        <v>1108</v>
      </c>
      <c r="C658" s="150" t="s">
        <v>152</v>
      </c>
      <c r="D658" s="150" t="s">
        <v>1109</v>
      </c>
      <c r="E658" s="270" t="s">
        <v>995</v>
      </c>
      <c r="F658" s="270"/>
      <c r="G658" s="152" t="s">
        <v>157</v>
      </c>
      <c r="H658" s="153">
        <v>1</v>
      </c>
      <c r="I658" s="154">
        <v>62.25</v>
      </c>
      <c r="J658" s="154">
        <v>62.25</v>
      </c>
    </row>
    <row r="659" spans="1:10" ht="38.25" x14ac:dyDescent="0.25">
      <c r="A659" s="150" t="s">
        <v>662</v>
      </c>
      <c r="B659" s="151" t="s">
        <v>1110</v>
      </c>
      <c r="C659" s="150" t="s">
        <v>152</v>
      </c>
      <c r="D659" s="150" t="s">
        <v>1111</v>
      </c>
      <c r="E659" s="270" t="s">
        <v>995</v>
      </c>
      <c r="F659" s="270"/>
      <c r="G659" s="152" t="s">
        <v>100</v>
      </c>
      <c r="H659" s="153">
        <v>3</v>
      </c>
      <c r="I659" s="154">
        <v>1.53</v>
      </c>
      <c r="J659" s="154">
        <v>4.59</v>
      </c>
    </row>
    <row r="660" spans="1:10" ht="38.25" x14ac:dyDescent="0.25">
      <c r="A660" s="150" t="s">
        <v>662</v>
      </c>
      <c r="B660" s="151" t="s">
        <v>333</v>
      </c>
      <c r="C660" s="150" t="s">
        <v>161</v>
      </c>
      <c r="D660" s="150" t="s">
        <v>334</v>
      </c>
      <c r="E660" s="270" t="s">
        <v>995</v>
      </c>
      <c r="F660" s="270"/>
      <c r="G660" s="152" t="s">
        <v>100</v>
      </c>
      <c r="H660" s="153">
        <v>6</v>
      </c>
      <c r="I660" s="154">
        <v>3.8</v>
      </c>
      <c r="J660" s="154">
        <v>22.8</v>
      </c>
    </row>
    <row r="661" spans="1:10" ht="25.5" x14ac:dyDescent="0.25">
      <c r="A661" s="150" t="s">
        <v>662</v>
      </c>
      <c r="B661" s="151" t="s">
        <v>1112</v>
      </c>
      <c r="C661" s="150" t="s">
        <v>152</v>
      </c>
      <c r="D661" s="150" t="s">
        <v>1113</v>
      </c>
      <c r="E661" s="270" t="s">
        <v>995</v>
      </c>
      <c r="F661" s="270"/>
      <c r="G661" s="152" t="s">
        <v>157</v>
      </c>
      <c r="H661" s="153">
        <v>10</v>
      </c>
      <c r="I661" s="154">
        <v>11.76</v>
      </c>
      <c r="J661" s="154">
        <v>117.6</v>
      </c>
    </row>
    <row r="662" spans="1:10" ht="25.5" x14ac:dyDescent="0.25">
      <c r="A662" s="155"/>
      <c r="B662" s="155"/>
      <c r="C662" s="155"/>
      <c r="D662" s="155"/>
      <c r="E662" s="155" t="s">
        <v>669</v>
      </c>
      <c r="F662" s="156">
        <v>115.2893236</v>
      </c>
      <c r="G662" s="155" t="s">
        <v>670</v>
      </c>
      <c r="H662" s="156">
        <v>96.9</v>
      </c>
      <c r="I662" s="155" t="s">
        <v>671</v>
      </c>
      <c r="J662" s="156">
        <v>212.19</v>
      </c>
    </row>
    <row r="663" spans="1:10" x14ac:dyDescent="0.25">
      <c r="A663" s="155"/>
      <c r="B663" s="155"/>
      <c r="C663" s="155"/>
      <c r="D663" s="155"/>
      <c r="E663" s="155" t="s">
        <v>672</v>
      </c>
      <c r="F663" s="156">
        <v>386.23</v>
      </c>
      <c r="G663" s="155"/>
      <c r="H663" s="268" t="s">
        <v>673</v>
      </c>
      <c r="I663" s="268"/>
      <c r="J663" s="156">
        <v>1714.88</v>
      </c>
    </row>
    <row r="664" spans="1:10" x14ac:dyDescent="0.25">
      <c r="A664" s="271" t="s">
        <v>789</v>
      </c>
      <c r="B664" s="271"/>
      <c r="C664" s="271"/>
      <c r="D664" s="271"/>
      <c r="E664" s="271"/>
      <c r="F664" s="271"/>
      <c r="G664" s="271"/>
      <c r="H664" s="271"/>
      <c r="I664" s="271"/>
      <c r="J664" s="271"/>
    </row>
    <row r="665" spans="1:10" ht="15.75" thickBot="1" x14ac:dyDescent="0.3">
      <c r="A665" s="266" t="s">
        <v>1074</v>
      </c>
      <c r="B665" s="266"/>
      <c r="C665" s="266"/>
      <c r="D665" s="266"/>
      <c r="E665" s="266"/>
      <c r="F665" s="266"/>
      <c r="G665" s="266"/>
      <c r="H665" s="266"/>
      <c r="I665" s="266"/>
      <c r="J665" s="266"/>
    </row>
    <row r="666" spans="1:10" ht="15.75" thickTop="1" x14ac:dyDescent="0.25">
      <c r="A666" s="188"/>
      <c r="B666" s="188"/>
      <c r="C666" s="188"/>
      <c r="D666" s="188"/>
      <c r="E666" s="188"/>
      <c r="F666" s="188"/>
      <c r="G666" s="188"/>
      <c r="H666" s="188"/>
      <c r="I666" s="188"/>
      <c r="J666" s="188"/>
    </row>
    <row r="667" spans="1:10" x14ac:dyDescent="0.25">
      <c r="A667" s="141" t="s">
        <v>756</v>
      </c>
      <c r="B667" s="142" t="s">
        <v>144</v>
      </c>
      <c r="C667" s="141" t="s">
        <v>145</v>
      </c>
      <c r="D667" s="141" t="s">
        <v>146</v>
      </c>
      <c r="E667" s="272" t="s">
        <v>659</v>
      </c>
      <c r="F667" s="272"/>
      <c r="G667" s="143" t="s">
        <v>147</v>
      </c>
      <c r="H667" s="142" t="s">
        <v>101</v>
      </c>
      <c r="I667" s="142" t="s">
        <v>148</v>
      </c>
      <c r="J667" s="142" t="s">
        <v>4</v>
      </c>
    </row>
    <row r="668" spans="1:10" ht="140.25" x14ac:dyDescent="0.25">
      <c r="A668" s="144" t="s">
        <v>660</v>
      </c>
      <c r="B668" s="145" t="s">
        <v>387</v>
      </c>
      <c r="C668" s="144" t="s">
        <v>152</v>
      </c>
      <c r="D668" s="144" t="s">
        <v>388</v>
      </c>
      <c r="E668" s="269" t="s">
        <v>995</v>
      </c>
      <c r="F668" s="269"/>
      <c r="G668" s="146" t="s">
        <v>157</v>
      </c>
      <c r="H668" s="149">
        <v>1</v>
      </c>
      <c r="I668" s="147">
        <v>2431.4899999999998</v>
      </c>
      <c r="J668" s="147">
        <v>2431.4899999999998</v>
      </c>
    </row>
    <row r="669" spans="1:10" ht="38.25" x14ac:dyDescent="0.25">
      <c r="A669" s="150" t="s">
        <v>662</v>
      </c>
      <c r="B669" s="151" t="s">
        <v>1114</v>
      </c>
      <c r="C669" s="150" t="s">
        <v>152</v>
      </c>
      <c r="D669" s="150" t="s">
        <v>1115</v>
      </c>
      <c r="E669" s="270" t="s">
        <v>995</v>
      </c>
      <c r="F669" s="270"/>
      <c r="G669" s="152" t="s">
        <v>157</v>
      </c>
      <c r="H669" s="153">
        <v>1</v>
      </c>
      <c r="I669" s="154">
        <v>293.7</v>
      </c>
      <c r="J669" s="154">
        <v>293.7</v>
      </c>
    </row>
    <row r="670" spans="1:10" ht="25.5" x14ac:dyDescent="0.25">
      <c r="A670" s="150" t="s">
        <v>662</v>
      </c>
      <c r="B670" s="151" t="s">
        <v>1116</v>
      </c>
      <c r="C670" s="150" t="s">
        <v>161</v>
      </c>
      <c r="D670" s="150" t="s">
        <v>1117</v>
      </c>
      <c r="E670" s="270" t="s">
        <v>995</v>
      </c>
      <c r="F670" s="270"/>
      <c r="G670" s="152" t="s">
        <v>157</v>
      </c>
      <c r="H670" s="153">
        <v>1</v>
      </c>
      <c r="I670" s="154">
        <v>74.739999999999995</v>
      </c>
      <c r="J670" s="154">
        <v>74.739999999999995</v>
      </c>
    </row>
    <row r="671" spans="1:10" ht="25.5" x14ac:dyDescent="0.25">
      <c r="A671" s="150" t="s">
        <v>662</v>
      </c>
      <c r="B671" s="151" t="s">
        <v>1118</v>
      </c>
      <c r="C671" s="150" t="s">
        <v>152</v>
      </c>
      <c r="D671" s="150" t="s">
        <v>1119</v>
      </c>
      <c r="E671" s="270" t="s">
        <v>995</v>
      </c>
      <c r="F671" s="270"/>
      <c r="G671" s="152" t="s">
        <v>157</v>
      </c>
      <c r="H671" s="153">
        <v>1</v>
      </c>
      <c r="I671" s="154">
        <v>166.82</v>
      </c>
      <c r="J671" s="154">
        <v>166.82</v>
      </c>
    </row>
    <row r="672" spans="1:10" ht="25.5" x14ac:dyDescent="0.25">
      <c r="A672" s="150" t="s">
        <v>662</v>
      </c>
      <c r="B672" s="151" t="s">
        <v>1120</v>
      </c>
      <c r="C672" s="150" t="s">
        <v>152</v>
      </c>
      <c r="D672" s="150" t="s">
        <v>1121</v>
      </c>
      <c r="E672" s="270" t="s">
        <v>995</v>
      </c>
      <c r="F672" s="270"/>
      <c r="G672" s="152" t="s">
        <v>157</v>
      </c>
      <c r="H672" s="153">
        <v>1</v>
      </c>
      <c r="I672" s="154">
        <v>129.06</v>
      </c>
      <c r="J672" s="154">
        <v>129.06</v>
      </c>
    </row>
    <row r="673" spans="1:10" ht="25.5" x14ac:dyDescent="0.25">
      <c r="A673" s="150" t="s">
        <v>662</v>
      </c>
      <c r="B673" s="151" t="s">
        <v>1122</v>
      </c>
      <c r="C673" s="150" t="s">
        <v>152</v>
      </c>
      <c r="D673" s="150" t="s">
        <v>1123</v>
      </c>
      <c r="E673" s="270" t="s">
        <v>995</v>
      </c>
      <c r="F673" s="270"/>
      <c r="G673" s="152" t="s">
        <v>157</v>
      </c>
      <c r="H673" s="153">
        <v>3</v>
      </c>
      <c r="I673" s="154">
        <v>208</v>
      </c>
      <c r="J673" s="154">
        <v>624</v>
      </c>
    </row>
    <row r="674" spans="1:10" ht="25.5" x14ac:dyDescent="0.25">
      <c r="A674" s="150" t="s">
        <v>662</v>
      </c>
      <c r="B674" s="151" t="s">
        <v>1124</v>
      </c>
      <c r="C674" s="150" t="s">
        <v>152</v>
      </c>
      <c r="D674" s="150" t="s">
        <v>1125</v>
      </c>
      <c r="E674" s="270" t="s">
        <v>995</v>
      </c>
      <c r="F674" s="270"/>
      <c r="G674" s="152" t="s">
        <v>157</v>
      </c>
      <c r="H674" s="153">
        <v>1</v>
      </c>
      <c r="I674" s="154">
        <v>88.7</v>
      </c>
      <c r="J674" s="154">
        <v>88.7</v>
      </c>
    </row>
    <row r="675" spans="1:10" ht="38.25" x14ac:dyDescent="0.25">
      <c r="A675" s="150" t="s">
        <v>662</v>
      </c>
      <c r="B675" s="151" t="s">
        <v>1104</v>
      </c>
      <c r="C675" s="150" t="s">
        <v>152</v>
      </c>
      <c r="D675" s="150" t="s">
        <v>1105</v>
      </c>
      <c r="E675" s="270" t="s">
        <v>995</v>
      </c>
      <c r="F675" s="270"/>
      <c r="G675" s="152" t="s">
        <v>157</v>
      </c>
      <c r="H675" s="153">
        <v>1</v>
      </c>
      <c r="I675" s="154">
        <v>101.51</v>
      </c>
      <c r="J675" s="154">
        <v>101.51</v>
      </c>
    </row>
    <row r="676" spans="1:10" ht="25.5" x14ac:dyDescent="0.25">
      <c r="A676" s="150" t="s">
        <v>662</v>
      </c>
      <c r="B676" s="151" t="s">
        <v>1102</v>
      </c>
      <c r="C676" s="150" t="s">
        <v>152</v>
      </c>
      <c r="D676" s="150" t="s">
        <v>1103</v>
      </c>
      <c r="E676" s="270" t="s">
        <v>995</v>
      </c>
      <c r="F676" s="270"/>
      <c r="G676" s="152" t="s">
        <v>157</v>
      </c>
      <c r="H676" s="153">
        <v>5</v>
      </c>
      <c r="I676" s="154">
        <v>53.4</v>
      </c>
      <c r="J676" s="154">
        <v>267</v>
      </c>
    </row>
    <row r="677" spans="1:10" ht="25.5" x14ac:dyDescent="0.25">
      <c r="A677" s="150" t="s">
        <v>662</v>
      </c>
      <c r="B677" s="151" t="s">
        <v>1100</v>
      </c>
      <c r="C677" s="150" t="s">
        <v>152</v>
      </c>
      <c r="D677" s="150" t="s">
        <v>1101</v>
      </c>
      <c r="E677" s="270" t="s">
        <v>995</v>
      </c>
      <c r="F677" s="270"/>
      <c r="G677" s="152" t="s">
        <v>157</v>
      </c>
      <c r="H677" s="153">
        <v>1</v>
      </c>
      <c r="I677" s="154">
        <v>80.8</v>
      </c>
      <c r="J677" s="154">
        <v>80.8</v>
      </c>
    </row>
    <row r="678" spans="1:10" ht="25.5" x14ac:dyDescent="0.25">
      <c r="A678" s="150" t="s">
        <v>662</v>
      </c>
      <c r="B678" s="151" t="s">
        <v>1098</v>
      </c>
      <c r="C678" s="150" t="s">
        <v>152</v>
      </c>
      <c r="D678" s="150" t="s">
        <v>1099</v>
      </c>
      <c r="E678" s="270" t="s">
        <v>995</v>
      </c>
      <c r="F678" s="270"/>
      <c r="G678" s="152" t="s">
        <v>157</v>
      </c>
      <c r="H678" s="153">
        <v>1</v>
      </c>
      <c r="I678" s="154">
        <v>123.8</v>
      </c>
      <c r="J678" s="154">
        <v>123.8</v>
      </c>
    </row>
    <row r="679" spans="1:10" ht="25.5" x14ac:dyDescent="0.25">
      <c r="A679" s="150" t="s">
        <v>662</v>
      </c>
      <c r="B679" s="151" t="s">
        <v>1096</v>
      </c>
      <c r="C679" s="150" t="s">
        <v>152</v>
      </c>
      <c r="D679" s="150" t="s">
        <v>1097</v>
      </c>
      <c r="E679" s="270" t="s">
        <v>995</v>
      </c>
      <c r="F679" s="270"/>
      <c r="G679" s="152" t="s">
        <v>157</v>
      </c>
      <c r="H679" s="153">
        <v>1</v>
      </c>
      <c r="I679" s="154">
        <v>201.46</v>
      </c>
      <c r="J679" s="154">
        <v>201.46</v>
      </c>
    </row>
    <row r="680" spans="1:10" ht="38.25" x14ac:dyDescent="0.25">
      <c r="A680" s="150" t="s">
        <v>662</v>
      </c>
      <c r="B680" s="151" t="s">
        <v>1106</v>
      </c>
      <c r="C680" s="150" t="s">
        <v>152</v>
      </c>
      <c r="D680" s="150" t="s">
        <v>1107</v>
      </c>
      <c r="E680" s="270" t="s">
        <v>995</v>
      </c>
      <c r="F680" s="270"/>
      <c r="G680" s="152" t="s">
        <v>100</v>
      </c>
      <c r="H680" s="153">
        <v>1</v>
      </c>
      <c r="I680" s="154">
        <v>56.9</v>
      </c>
      <c r="J680" s="154">
        <v>56.9</v>
      </c>
    </row>
    <row r="681" spans="1:10" ht="25.5" x14ac:dyDescent="0.25">
      <c r="A681" s="150" t="s">
        <v>662</v>
      </c>
      <c r="B681" s="151" t="s">
        <v>1108</v>
      </c>
      <c r="C681" s="150" t="s">
        <v>152</v>
      </c>
      <c r="D681" s="150" t="s">
        <v>1109</v>
      </c>
      <c r="E681" s="270" t="s">
        <v>995</v>
      </c>
      <c r="F681" s="270"/>
      <c r="G681" s="152" t="s">
        <v>157</v>
      </c>
      <c r="H681" s="153">
        <v>1</v>
      </c>
      <c r="I681" s="154">
        <v>62.25</v>
      </c>
      <c r="J681" s="154">
        <v>62.25</v>
      </c>
    </row>
    <row r="682" spans="1:10" ht="38.25" x14ac:dyDescent="0.25">
      <c r="A682" s="150" t="s">
        <v>662</v>
      </c>
      <c r="B682" s="151" t="s">
        <v>1126</v>
      </c>
      <c r="C682" s="150" t="s">
        <v>161</v>
      </c>
      <c r="D682" s="150" t="s">
        <v>1127</v>
      </c>
      <c r="E682" s="270" t="s">
        <v>995</v>
      </c>
      <c r="F682" s="270"/>
      <c r="G682" s="152" t="s">
        <v>100</v>
      </c>
      <c r="H682" s="153">
        <v>6</v>
      </c>
      <c r="I682" s="154">
        <v>5.96</v>
      </c>
      <c r="J682" s="154">
        <v>35.76</v>
      </c>
    </row>
    <row r="683" spans="1:10" ht="38.25" x14ac:dyDescent="0.25">
      <c r="A683" s="150" t="s">
        <v>662</v>
      </c>
      <c r="B683" s="151" t="s">
        <v>1110</v>
      </c>
      <c r="C683" s="150" t="s">
        <v>152</v>
      </c>
      <c r="D683" s="150" t="s">
        <v>1111</v>
      </c>
      <c r="E683" s="270" t="s">
        <v>995</v>
      </c>
      <c r="F683" s="270"/>
      <c r="G683" s="152" t="s">
        <v>100</v>
      </c>
      <c r="H683" s="153">
        <v>3</v>
      </c>
      <c r="I683" s="154">
        <v>1.53</v>
      </c>
      <c r="J683" s="154">
        <v>4.59</v>
      </c>
    </row>
    <row r="684" spans="1:10" ht="25.5" x14ac:dyDescent="0.25">
      <c r="A684" s="150" t="s">
        <v>662</v>
      </c>
      <c r="B684" s="151" t="s">
        <v>1128</v>
      </c>
      <c r="C684" s="150" t="s">
        <v>152</v>
      </c>
      <c r="D684" s="150" t="s">
        <v>1129</v>
      </c>
      <c r="E684" s="270" t="s">
        <v>995</v>
      </c>
      <c r="F684" s="270"/>
      <c r="G684" s="152" t="s">
        <v>157</v>
      </c>
      <c r="H684" s="153">
        <v>10</v>
      </c>
      <c r="I684" s="154">
        <v>12.04</v>
      </c>
      <c r="J684" s="154">
        <v>120.4</v>
      </c>
    </row>
    <row r="685" spans="1:10" ht="25.5" x14ac:dyDescent="0.25">
      <c r="A685" s="155"/>
      <c r="B685" s="155"/>
      <c r="C685" s="155"/>
      <c r="D685" s="155"/>
      <c r="E685" s="155" t="s">
        <v>669</v>
      </c>
      <c r="F685" s="156">
        <v>186.06356969999999</v>
      </c>
      <c r="G685" s="155" t="s">
        <v>670</v>
      </c>
      <c r="H685" s="156">
        <v>156.38999999999999</v>
      </c>
      <c r="I685" s="155" t="s">
        <v>671</v>
      </c>
      <c r="J685" s="156">
        <v>342.45</v>
      </c>
    </row>
    <row r="686" spans="1:10" x14ac:dyDescent="0.25">
      <c r="A686" s="155"/>
      <c r="B686" s="155"/>
      <c r="C686" s="155"/>
      <c r="D686" s="155"/>
      <c r="E686" s="155" t="s">
        <v>672</v>
      </c>
      <c r="F686" s="156">
        <v>706.83</v>
      </c>
      <c r="G686" s="155"/>
      <c r="H686" s="268" t="s">
        <v>673</v>
      </c>
      <c r="I686" s="268"/>
      <c r="J686" s="156">
        <v>3138.32</v>
      </c>
    </row>
    <row r="687" spans="1:10" x14ac:dyDescent="0.25">
      <c r="A687" s="271" t="s">
        <v>789</v>
      </c>
      <c r="B687" s="271"/>
      <c r="C687" s="271"/>
      <c r="D687" s="271"/>
      <c r="E687" s="271"/>
      <c r="F687" s="271"/>
      <c r="G687" s="271"/>
      <c r="H687" s="271"/>
      <c r="I687" s="271"/>
      <c r="J687" s="271"/>
    </row>
    <row r="688" spans="1:10" ht="15.75" thickBot="1" x14ac:dyDescent="0.3">
      <c r="A688" s="266" t="s">
        <v>1074</v>
      </c>
      <c r="B688" s="266"/>
      <c r="C688" s="266"/>
      <c r="D688" s="266"/>
      <c r="E688" s="266"/>
      <c r="F688" s="266"/>
      <c r="G688" s="266"/>
      <c r="H688" s="266"/>
      <c r="I688" s="266"/>
      <c r="J688" s="266"/>
    </row>
    <row r="689" spans="1:10" ht="15.75" thickTop="1" x14ac:dyDescent="0.25">
      <c r="A689" s="188"/>
      <c r="B689" s="188"/>
      <c r="C689" s="188"/>
      <c r="D689" s="188"/>
      <c r="E689" s="188"/>
      <c r="F689" s="188"/>
      <c r="G689" s="188"/>
      <c r="H689" s="188"/>
      <c r="I689" s="188"/>
      <c r="J689" s="188"/>
    </row>
    <row r="690" spans="1:10" x14ac:dyDescent="0.25">
      <c r="A690" s="141" t="s">
        <v>757</v>
      </c>
      <c r="B690" s="142" t="s">
        <v>144</v>
      </c>
      <c r="C690" s="141" t="s">
        <v>145</v>
      </c>
      <c r="D690" s="141" t="s">
        <v>146</v>
      </c>
      <c r="E690" s="272" t="s">
        <v>659</v>
      </c>
      <c r="F690" s="272"/>
      <c r="G690" s="143" t="s">
        <v>147</v>
      </c>
      <c r="H690" s="142" t="s">
        <v>101</v>
      </c>
      <c r="I690" s="142" t="s">
        <v>148</v>
      </c>
      <c r="J690" s="142" t="s">
        <v>4</v>
      </c>
    </row>
    <row r="691" spans="1:10" ht="140.25" x14ac:dyDescent="0.25">
      <c r="A691" s="144" t="s">
        <v>660</v>
      </c>
      <c r="B691" s="145" t="s">
        <v>389</v>
      </c>
      <c r="C691" s="144" t="s">
        <v>152</v>
      </c>
      <c r="D691" s="144" t="s">
        <v>390</v>
      </c>
      <c r="E691" s="269" t="s">
        <v>995</v>
      </c>
      <c r="F691" s="269"/>
      <c r="G691" s="146" t="s">
        <v>157</v>
      </c>
      <c r="H691" s="149">
        <v>1</v>
      </c>
      <c r="I691" s="147">
        <v>2431.4899999999998</v>
      </c>
      <c r="J691" s="147">
        <v>2431.4899999999998</v>
      </c>
    </row>
    <row r="692" spans="1:10" ht="38.25" x14ac:dyDescent="0.25">
      <c r="A692" s="150" t="s">
        <v>662</v>
      </c>
      <c r="B692" s="151" t="s">
        <v>1114</v>
      </c>
      <c r="C692" s="150" t="s">
        <v>152</v>
      </c>
      <c r="D692" s="150" t="s">
        <v>1115</v>
      </c>
      <c r="E692" s="270" t="s">
        <v>995</v>
      </c>
      <c r="F692" s="270"/>
      <c r="G692" s="152" t="s">
        <v>157</v>
      </c>
      <c r="H692" s="153">
        <v>1</v>
      </c>
      <c r="I692" s="154">
        <v>293.7</v>
      </c>
      <c r="J692" s="154">
        <v>293.7</v>
      </c>
    </row>
    <row r="693" spans="1:10" ht="25.5" x14ac:dyDescent="0.25">
      <c r="A693" s="150" t="s">
        <v>662</v>
      </c>
      <c r="B693" s="151" t="s">
        <v>1116</v>
      </c>
      <c r="C693" s="150" t="s">
        <v>161</v>
      </c>
      <c r="D693" s="150" t="s">
        <v>1117</v>
      </c>
      <c r="E693" s="270" t="s">
        <v>995</v>
      </c>
      <c r="F693" s="270"/>
      <c r="G693" s="152" t="s">
        <v>157</v>
      </c>
      <c r="H693" s="153">
        <v>1</v>
      </c>
      <c r="I693" s="154">
        <v>74.739999999999995</v>
      </c>
      <c r="J693" s="154">
        <v>74.739999999999995</v>
      </c>
    </row>
    <row r="694" spans="1:10" ht="25.5" x14ac:dyDescent="0.25">
      <c r="A694" s="150" t="s">
        <v>662</v>
      </c>
      <c r="B694" s="151" t="s">
        <v>1118</v>
      </c>
      <c r="C694" s="150" t="s">
        <v>152</v>
      </c>
      <c r="D694" s="150" t="s">
        <v>1119</v>
      </c>
      <c r="E694" s="270" t="s">
        <v>995</v>
      </c>
      <c r="F694" s="270"/>
      <c r="G694" s="152" t="s">
        <v>157</v>
      </c>
      <c r="H694" s="153">
        <v>1</v>
      </c>
      <c r="I694" s="154">
        <v>166.82</v>
      </c>
      <c r="J694" s="154">
        <v>166.82</v>
      </c>
    </row>
    <row r="695" spans="1:10" ht="25.5" x14ac:dyDescent="0.25">
      <c r="A695" s="150" t="s">
        <v>662</v>
      </c>
      <c r="B695" s="151" t="s">
        <v>1120</v>
      </c>
      <c r="C695" s="150" t="s">
        <v>152</v>
      </c>
      <c r="D695" s="150" t="s">
        <v>1121</v>
      </c>
      <c r="E695" s="270" t="s">
        <v>995</v>
      </c>
      <c r="F695" s="270"/>
      <c r="G695" s="152" t="s">
        <v>157</v>
      </c>
      <c r="H695" s="153">
        <v>1</v>
      </c>
      <c r="I695" s="154">
        <v>129.06</v>
      </c>
      <c r="J695" s="154">
        <v>129.06</v>
      </c>
    </row>
    <row r="696" spans="1:10" ht="25.5" x14ac:dyDescent="0.25">
      <c r="A696" s="150" t="s">
        <v>662</v>
      </c>
      <c r="B696" s="151" t="s">
        <v>1122</v>
      </c>
      <c r="C696" s="150" t="s">
        <v>152</v>
      </c>
      <c r="D696" s="150" t="s">
        <v>1123</v>
      </c>
      <c r="E696" s="270" t="s">
        <v>995</v>
      </c>
      <c r="F696" s="270"/>
      <c r="G696" s="152" t="s">
        <v>157</v>
      </c>
      <c r="H696" s="153">
        <v>3</v>
      </c>
      <c r="I696" s="154">
        <v>208</v>
      </c>
      <c r="J696" s="154">
        <v>624</v>
      </c>
    </row>
    <row r="697" spans="1:10" ht="25.5" x14ac:dyDescent="0.25">
      <c r="A697" s="150" t="s">
        <v>662</v>
      </c>
      <c r="B697" s="151" t="s">
        <v>1124</v>
      </c>
      <c r="C697" s="150" t="s">
        <v>152</v>
      </c>
      <c r="D697" s="150" t="s">
        <v>1125</v>
      </c>
      <c r="E697" s="270" t="s">
        <v>995</v>
      </c>
      <c r="F697" s="270"/>
      <c r="G697" s="152" t="s">
        <v>157</v>
      </c>
      <c r="H697" s="153">
        <v>1</v>
      </c>
      <c r="I697" s="154">
        <v>88.7</v>
      </c>
      <c r="J697" s="154">
        <v>88.7</v>
      </c>
    </row>
    <row r="698" spans="1:10" ht="38.25" x14ac:dyDescent="0.25">
      <c r="A698" s="150" t="s">
        <v>662</v>
      </c>
      <c r="B698" s="151" t="s">
        <v>1104</v>
      </c>
      <c r="C698" s="150" t="s">
        <v>152</v>
      </c>
      <c r="D698" s="150" t="s">
        <v>1105</v>
      </c>
      <c r="E698" s="270" t="s">
        <v>995</v>
      </c>
      <c r="F698" s="270"/>
      <c r="G698" s="152" t="s">
        <v>157</v>
      </c>
      <c r="H698" s="153">
        <v>1</v>
      </c>
      <c r="I698" s="154">
        <v>101.51</v>
      </c>
      <c r="J698" s="154">
        <v>101.51</v>
      </c>
    </row>
    <row r="699" spans="1:10" ht="25.5" x14ac:dyDescent="0.25">
      <c r="A699" s="150" t="s">
        <v>662</v>
      </c>
      <c r="B699" s="151" t="s">
        <v>1102</v>
      </c>
      <c r="C699" s="150" t="s">
        <v>152</v>
      </c>
      <c r="D699" s="150" t="s">
        <v>1103</v>
      </c>
      <c r="E699" s="270" t="s">
        <v>995</v>
      </c>
      <c r="F699" s="270"/>
      <c r="G699" s="152" t="s">
        <v>157</v>
      </c>
      <c r="H699" s="153">
        <v>5</v>
      </c>
      <c r="I699" s="154">
        <v>53.4</v>
      </c>
      <c r="J699" s="154">
        <v>267</v>
      </c>
    </row>
    <row r="700" spans="1:10" ht="25.5" x14ac:dyDescent="0.25">
      <c r="A700" s="150" t="s">
        <v>662</v>
      </c>
      <c r="B700" s="151" t="s">
        <v>1100</v>
      </c>
      <c r="C700" s="150" t="s">
        <v>152</v>
      </c>
      <c r="D700" s="150" t="s">
        <v>1101</v>
      </c>
      <c r="E700" s="270" t="s">
        <v>995</v>
      </c>
      <c r="F700" s="270"/>
      <c r="G700" s="152" t="s">
        <v>157</v>
      </c>
      <c r="H700" s="153">
        <v>1</v>
      </c>
      <c r="I700" s="154">
        <v>80.8</v>
      </c>
      <c r="J700" s="154">
        <v>80.8</v>
      </c>
    </row>
    <row r="701" spans="1:10" ht="25.5" x14ac:dyDescent="0.25">
      <c r="A701" s="150" t="s">
        <v>662</v>
      </c>
      <c r="B701" s="151" t="s">
        <v>1098</v>
      </c>
      <c r="C701" s="150" t="s">
        <v>152</v>
      </c>
      <c r="D701" s="150" t="s">
        <v>1099</v>
      </c>
      <c r="E701" s="270" t="s">
        <v>995</v>
      </c>
      <c r="F701" s="270"/>
      <c r="G701" s="152" t="s">
        <v>157</v>
      </c>
      <c r="H701" s="153">
        <v>1</v>
      </c>
      <c r="I701" s="154">
        <v>123.8</v>
      </c>
      <c r="J701" s="154">
        <v>123.8</v>
      </c>
    </row>
    <row r="702" spans="1:10" ht="25.5" x14ac:dyDescent="0.25">
      <c r="A702" s="150" t="s">
        <v>662</v>
      </c>
      <c r="B702" s="151" t="s">
        <v>1096</v>
      </c>
      <c r="C702" s="150" t="s">
        <v>152</v>
      </c>
      <c r="D702" s="150" t="s">
        <v>1097</v>
      </c>
      <c r="E702" s="270" t="s">
        <v>995</v>
      </c>
      <c r="F702" s="270"/>
      <c r="G702" s="152" t="s">
        <v>157</v>
      </c>
      <c r="H702" s="153">
        <v>1</v>
      </c>
      <c r="I702" s="154">
        <v>201.46</v>
      </c>
      <c r="J702" s="154">
        <v>201.46</v>
      </c>
    </row>
    <row r="703" spans="1:10" ht="38.25" x14ac:dyDescent="0.25">
      <c r="A703" s="150" t="s">
        <v>662</v>
      </c>
      <c r="B703" s="151" t="s">
        <v>1106</v>
      </c>
      <c r="C703" s="150" t="s">
        <v>152</v>
      </c>
      <c r="D703" s="150" t="s">
        <v>1107</v>
      </c>
      <c r="E703" s="270" t="s">
        <v>995</v>
      </c>
      <c r="F703" s="270"/>
      <c r="G703" s="152" t="s">
        <v>100</v>
      </c>
      <c r="H703" s="153">
        <v>1</v>
      </c>
      <c r="I703" s="154">
        <v>56.9</v>
      </c>
      <c r="J703" s="154">
        <v>56.9</v>
      </c>
    </row>
    <row r="704" spans="1:10" ht="25.5" x14ac:dyDescent="0.25">
      <c r="A704" s="150" t="s">
        <v>662</v>
      </c>
      <c r="B704" s="151" t="s">
        <v>1108</v>
      </c>
      <c r="C704" s="150" t="s">
        <v>152</v>
      </c>
      <c r="D704" s="150" t="s">
        <v>1109</v>
      </c>
      <c r="E704" s="270" t="s">
        <v>995</v>
      </c>
      <c r="F704" s="270"/>
      <c r="G704" s="152" t="s">
        <v>157</v>
      </c>
      <c r="H704" s="153">
        <v>1</v>
      </c>
      <c r="I704" s="154">
        <v>62.25</v>
      </c>
      <c r="J704" s="154">
        <v>62.25</v>
      </c>
    </row>
    <row r="705" spans="1:10" ht="38.25" x14ac:dyDescent="0.25">
      <c r="A705" s="150" t="s">
        <v>662</v>
      </c>
      <c r="B705" s="151" t="s">
        <v>1126</v>
      </c>
      <c r="C705" s="150" t="s">
        <v>161</v>
      </c>
      <c r="D705" s="150" t="s">
        <v>1127</v>
      </c>
      <c r="E705" s="270" t="s">
        <v>995</v>
      </c>
      <c r="F705" s="270"/>
      <c r="G705" s="152" t="s">
        <v>100</v>
      </c>
      <c r="H705" s="153">
        <v>6</v>
      </c>
      <c r="I705" s="154">
        <v>5.96</v>
      </c>
      <c r="J705" s="154">
        <v>35.76</v>
      </c>
    </row>
    <row r="706" spans="1:10" ht="38.25" x14ac:dyDescent="0.25">
      <c r="A706" s="150" t="s">
        <v>662</v>
      </c>
      <c r="B706" s="151" t="s">
        <v>1110</v>
      </c>
      <c r="C706" s="150" t="s">
        <v>152</v>
      </c>
      <c r="D706" s="150" t="s">
        <v>1111</v>
      </c>
      <c r="E706" s="270" t="s">
        <v>995</v>
      </c>
      <c r="F706" s="270"/>
      <c r="G706" s="152" t="s">
        <v>100</v>
      </c>
      <c r="H706" s="153">
        <v>3</v>
      </c>
      <c r="I706" s="154">
        <v>1.53</v>
      </c>
      <c r="J706" s="154">
        <v>4.59</v>
      </c>
    </row>
    <row r="707" spans="1:10" ht="25.5" x14ac:dyDescent="0.25">
      <c r="A707" s="150" t="s">
        <v>662</v>
      </c>
      <c r="B707" s="151" t="s">
        <v>1128</v>
      </c>
      <c r="C707" s="150" t="s">
        <v>152</v>
      </c>
      <c r="D707" s="150" t="s">
        <v>1129</v>
      </c>
      <c r="E707" s="270" t="s">
        <v>995</v>
      </c>
      <c r="F707" s="270"/>
      <c r="G707" s="152" t="s">
        <v>157</v>
      </c>
      <c r="H707" s="153">
        <v>10</v>
      </c>
      <c r="I707" s="154">
        <v>12.04</v>
      </c>
      <c r="J707" s="154">
        <v>120.4</v>
      </c>
    </row>
    <row r="708" spans="1:10" ht="25.5" x14ac:dyDescent="0.25">
      <c r="A708" s="155"/>
      <c r="B708" s="155"/>
      <c r="C708" s="155"/>
      <c r="D708" s="155"/>
      <c r="E708" s="155" t="s">
        <v>669</v>
      </c>
      <c r="F708" s="156">
        <v>186.06356969999999</v>
      </c>
      <c r="G708" s="155" t="s">
        <v>670</v>
      </c>
      <c r="H708" s="156">
        <v>156.38999999999999</v>
      </c>
      <c r="I708" s="155" t="s">
        <v>671</v>
      </c>
      <c r="J708" s="156">
        <v>342.45</v>
      </c>
    </row>
    <row r="709" spans="1:10" x14ac:dyDescent="0.25">
      <c r="A709" s="155"/>
      <c r="B709" s="155"/>
      <c r="C709" s="155"/>
      <c r="D709" s="155"/>
      <c r="E709" s="155" t="s">
        <v>672</v>
      </c>
      <c r="F709" s="156">
        <v>706.83</v>
      </c>
      <c r="G709" s="155"/>
      <c r="H709" s="268" t="s">
        <v>673</v>
      </c>
      <c r="I709" s="268"/>
      <c r="J709" s="156">
        <v>3138.32</v>
      </c>
    </row>
    <row r="710" spans="1:10" x14ac:dyDescent="0.25">
      <c r="A710" s="271" t="s">
        <v>789</v>
      </c>
      <c r="B710" s="271"/>
      <c r="C710" s="271"/>
      <c r="D710" s="271"/>
      <c r="E710" s="271"/>
      <c r="F710" s="271"/>
      <c r="G710" s="271"/>
      <c r="H710" s="271"/>
      <c r="I710" s="271"/>
      <c r="J710" s="271"/>
    </row>
    <row r="711" spans="1:10" ht="15.75" thickBot="1" x14ac:dyDescent="0.3">
      <c r="A711" s="266" t="s">
        <v>1074</v>
      </c>
      <c r="B711" s="266"/>
      <c r="C711" s="266"/>
      <c r="D711" s="266"/>
      <c r="E711" s="266"/>
      <c r="F711" s="266"/>
      <c r="G711" s="266"/>
      <c r="H711" s="266"/>
      <c r="I711" s="266"/>
      <c r="J711" s="266"/>
    </row>
    <row r="712" spans="1:10" ht="15.75" thickTop="1" x14ac:dyDescent="0.25">
      <c r="A712" s="188"/>
      <c r="B712" s="188"/>
      <c r="C712" s="188"/>
      <c r="D712" s="188"/>
      <c r="E712" s="188"/>
      <c r="F712" s="188"/>
      <c r="G712" s="188"/>
      <c r="H712" s="188"/>
      <c r="I712" s="188"/>
      <c r="J712" s="188"/>
    </row>
    <row r="713" spans="1:10" x14ac:dyDescent="0.25">
      <c r="A713" s="141" t="s">
        <v>758</v>
      </c>
      <c r="B713" s="142" t="s">
        <v>144</v>
      </c>
      <c r="C713" s="141" t="s">
        <v>145</v>
      </c>
      <c r="D713" s="141" t="s">
        <v>146</v>
      </c>
      <c r="E713" s="272" t="s">
        <v>659</v>
      </c>
      <c r="F713" s="272"/>
      <c r="G713" s="143" t="s">
        <v>147</v>
      </c>
      <c r="H713" s="142" t="s">
        <v>101</v>
      </c>
      <c r="I713" s="142" t="s">
        <v>148</v>
      </c>
      <c r="J713" s="142" t="s">
        <v>4</v>
      </c>
    </row>
    <row r="714" spans="1:10" ht="63.75" x14ac:dyDescent="0.25">
      <c r="A714" s="144" t="s">
        <v>660</v>
      </c>
      <c r="B714" s="145" t="s">
        <v>392</v>
      </c>
      <c r="C714" s="144" t="s">
        <v>152</v>
      </c>
      <c r="D714" s="144" t="s">
        <v>393</v>
      </c>
      <c r="E714" s="269" t="s">
        <v>995</v>
      </c>
      <c r="F714" s="269"/>
      <c r="G714" s="146" t="s">
        <v>157</v>
      </c>
      <c r="H714" s="149">
        <v>1</v>
      </c>
      <c r="I714" s="147">
        <v>264.24</v>
      </c>
      <c r="J714" s="147">
        <v>264.24</v>
      </c>
    </row>
    <row r="715" spans="1:10" ht="25.5" x14ac:dyDescent="0.25">
      <c r="A715" s="150" t="s">
        <v>662</v>
      </c>
      <c r="B715" s="151" t="s">
        <v>998</v>
      </c>
      <c r="C715" s="150" t="s">
        <v>161</v>
      </c>
      <c r="D715" s="150" t="s">
        <v>999</v>
      </c>
      <c r="E715" s="270" t="s">
        <v>665</v>
      </c>
      <c r="F715" s="270"/>
      <c r="G715" s="152" t="s">
        <v>666</v>
      </c>
      <c r="H715" s="153">
        <v>0.3</v>
      </c>
      <c r="I715" s="154">
        <v>20.96</v>
      </c>
      <c r="J715" s="154">
        <v>6.28</v>
      </c>
    </row>
    <row r="716" spans="1:10" ht="25.5" x14ac:dyDescent="0.25">
      <c r="A716" s="150" t="s">
        <v>662</v>
      </c>
      <c r="B716" s="151" t="s">
        <v>792</v>
      </c>
      <c r="C716" s="150" t="s">
        <v>161</v>
      </c>
      <c r="D716" s="150" t="s">
        <v>793</v>
      </c>
      <c r="E716" s="270" t="s">
        <v>665</v>
      </c>
      <c r="F716" s="270"/>
      <c r="G716" s="152" t="s">
        <v>666</v>
      </c>
      <c r="H716" s="153">
        <v>0.3</v>
      </c>
      <c r="I716" s="154">
        <v>16.32</v>
      </c>
      <c r="J716" s="154">
        <v>4.8899999999999997</v>
      </c>
    </row>
    <row r="717" spans="1:10" ht="38.25" x14ac:dyDescent="0.25">
      <c r="A717" s="150" t="s">
        <v>662</v>
      </c>
      <c r="B717" s="151" t="s">
        <v>368</v>
      </c>
      <c r="C717" s="150" t="s">
        <v>161</v>
      </c>
      <c r="D717" s="150" t="s">
        <v>369</v>
      </c>
      <c r="E717" s="270" t="s">
        <v>995</v>
      </c>
      <c r="F717" s="270"/>
      <c r="G717" s="152" t="s">
        <v>157</v>
      </c>
      <c r="H717" s="153">
        <v>1</v>
      </c>
      <c r="I717" s="154">
        <v>138.16999999999999</v>
      </c>
      <c r="J717" s="154">
        <v>138.16999999999999</v>
      </c>
    </row>
    <row r="718" spans="1:10" ht="25.5" x14ac:dyDescent="0.25">
      <c r="A718" s="150" t="s">
        <v>662</v>
      </c>
      <c r="B718" s="151" t="s">
        <v>362</v>
      </c>
      <c r="C718" s="150" t="s">
        <v>161</v>
      </c>
      <c r="D718" s="150" t="s">
        <v>363</v>
      </c>
      <c r="E718" s="270" t="s">
        <v>814</v>
      </c>
      <c r="F718" s="270"/>
      <c r="G718" s="152" t="s">
        <v>166</v>
      </c>
      <c r="H718" s="153">
        <v>4.4999999999999998E-2</v>
      </c>
      <c r="I718" s="154">
        <v>64.56</v>
      </c>
      <c r="J718" s="154">
        <v>2.9</v>
      </c>
    </row>
    <row r="719" spans="1:10" ht="25.5" x14ac:dyDescent="0.25">
      <c r="A719" s="189" t="s">
        <v>798</v>
      </c>
      <c r="B719" s="190" t="s">
        <v>1130</v>
      </c>
      <c r="C719" s="189" t="s">
        <v>810</v>
      </c>
      <c r="D719" s="189" t="s">
        <v>1131</v>
      </c>
      <c r="E719" s="267" t="s">
        <v>805</v>
      </c>
      <c r="F719" s="267"/>
      <c r="G719" s="191" t="s">
        <v>153</v>
      </c>
      <c r="H719" s="192">
        <v>1</v>
      </c>
      <c r="I719" s="193">
        <v>112</v>
      </c>
      <c r="J719" s="193">
        <v>112</v>
      </c>
    </row>
    <row r="720" spans="1:10" ht="25.5" x14ac:dyDescent="0.25">
      <c r="A720" s="155"/>
      <c r="B720" s="155"/>
      <c r="C720" s="155"/>
      <c r="D720" s="155"/>
      <c r="E720" s="155" t="s">
        <v>669</v>
      </c>
      <c r="F720" s="156">
        <v>37.022548220592228</v>
      </c>
      <c r="G720" s="155" t="s">
        <v>670</v>
      </c>
      <c r="H720" s="156">
        <v>31.12</v>
      </c>
      <c r="I720" s="155" t="s">
        <v>671</v>
      </c>
      <c r="J720" s="156">
        <v>68.14</v>
      </c>
    </row>
    <row r="721" spans="1:10" x14ac:dyDescent="0.25">
      <c r="A721" s="155"/>
      <c r="B721" s="155"/>
      <c r="C721" s="155"/>
      <c r="D721" s="155"/>
      <c r="E721" s="155" t="s">
        <v>672</v>
      </c>
      <c r="F721" s="156">
        <v>76.81</v>
      </c>
      <c r="G721" s="155"/>
      <c r="H721" s="268" t="s">
        <v>673</v>
      </c>
      <c r="I721" s="268"/>
      <c r="J721" s="156">
        <v>341.05</v>
      </c>
    </row>
    <row r="722" spans="1:10" x14ac:dyDescent="0.25">
      <c r="A722" s="271" t="s">
        <v>789</v>
      </c>
      <c r="B722" s="271"/>
      <c r="C722" s="271"/>
      <c r="D722" s="271"/>
      <c r="E722" s="271"/>
      <c r="F722" s="271"/>
      <c r="G722" s="271"/>
      <c r="H722" s="271"/>
      <c r="I722" s="271"/>
      <c r="J722" s="271"/>
    </row>
    <row r="723" spans="1:10" ht="15.75" thickBot="1" x14ac:dyDescent="0.3">
      <c r="A723" s="266" t="s">
        <v>1132</v>
      </c>
      <c r="B723" s="266"/>
      <c r="C723" s="266"/>
      <c r="D723" s="266"/>
      <c r="E723" s="266"/>
      <c r="F723" s="266"/>
      <c r="G723" s="266"/>
      <c r="H723" s="266"/>
      <c r="I723" s="266"/>
      <c r="J723" s="266"/>
    </row>
    <row r="724" spans="1:10" ht="15.75" thickTop="1" x14ac:dyDescent="0.25">
      <c r="A724" s="188"/>
      <c r="B724" s="188"/>
      <c r="C724" s="188"/>
      <c r="D724" s="188"/>
      <c r="E724" s="188"/>
      <c r="F724" s="188"/>
      <c r="G724" s="188"/>
      <c r="H724" s="188"/>
      <c r="I724" s="188"/>
      <c r="J724" s="188"/>
    </row>
    <row r="725" spans="1:10" x14ac:dyDescent="0.25">
      <c r="A725" s="141" t="s">
        <v>759</v>
      </c>
      <c r="B725" s="142" t="s">
        <v>144</v>
      </c>
      <c r="C725" s="141" t="s">
        <v>145</v>
      </c>
      <c r="D725" s="141" t="s">
        <v>146</v>
      </c>
      <c r="E725" s="272" t="s">
        <v>659</v>
      </c>
      <c r="F725" s="272"/>
      <c r="G725" s="143" t="s">
        <v>147</v>
      </c>
      <c r="H725" s="142" t="s">
        <v>101</v>
      </c>
      <c r="I725" s="142" t="s">
        <v>148</v>
      </c>
      <c r="J725" s="142" t="s">
        <v>4</v>
      </c>
    </row>
    <row r="726" spans="1:10" ht="38.25" x14ac:dyDescent="0.25">
      <c r="A726" s="144" t="s">
        <v>660</v>
      </c>
      <c r="B726" s="145" t="s">
        <v>399</v>
      </c>
      <c r="C726" s="144" t="s">
        <v>152</v>
      </c>
      <c r="D726" s="144" t="s">
        <v>400</v>
      </c>
      <c r="E726" s="269" t="s">
        <v>995</v>
      </c>
      <c r="F726" s="269"/>
      <c r="G726" s="146" t="s">
        <v>100</v>
      </c>
      <c r="H726" s="149">
        <v>1</v>
      </c>
      <c r="I726" s="147">
        <v>33.909999999999997</v>
      </c>
      <c r="J726" s="147">
        <v>33.909999999999997</v>
      </c>
    </row>
    <row r="727" spans="1:10" ht="25.5" x14ac:dyDescent="0.25">
      <c r="A727" s="150" t="s">
        <v>662</v>
      </c>
      <c r="B727" s="151" t="s">
        <v>1055</v>
      </c>
      <c r="C727" s="150" t="s">
        <v>161</v>
      </c>
      <c r="D727" s="150" t="s">
        <v>1056</v>
      </c>
      <c r="E727" s="270" t="s">
        <v>1042</v>
      </c>
      <c r="F727" s="270"/>
      <c r="G727" s="152" t="s">
        <v>100</v>
      </c>
      <c r="H727" s="153">
        <v>1</v>
      </c>
      <c r="I727" s="154">
        <v>19.8</v>
      </c>
      <c r="J727" s="154">
        <v>19.8</v>
      </c>
    </row>
    <row r="728" spans="1:10" ht="25.5" x14ac:dyDescent="0.25">
      <c r="A728" s="150" t="s">
        <v>662</v>
      </c>
      <c r="B728" s="151" t="s">
        <v>1057</v>
      </c>
      <c r="C728" s="150" t="s">
        <v>161</v>
      </c>
      <c r="D728" s="150" t="s">
        <v>1058</v>
      </c>
      <c r="E728" s="270" t="s">
        <v>1042</v>
      </c>
      <c r="F728" s="270"/>
      <c r="G728" s="152" t="s">
        <v>100</v>
      </c>
      <c r="H728" s="153">
        <v>1</v>
      </c>
      <c r="I728" s="154">
        <v>4.78</v>
      </c>
      <c r="J728" s="154">
        <v>4.78</v>
      </c>
    </row>
    <row r="729" spans="1:10" ht="25.5" x14ac:dyDescent="0.25">
      <c r="A729" s="150" t="s">
        <v>662</v>
      </c>
      <c r="B729" s="151" t="s">
        <v>998</v>
      </c>
      <c r="C729" s="150" t="s">
        <v>161</v>
      </c>
      <c r="D729" s="150" t="s">
        <v>999</v>
      </c>
      <c r="E729" s="270" t="s">
        <v>665</v>
      </c>
      <c r="F729" s="270"/>
      <c r="G729" s="152" t="s">
        <v>666</v>
      </c>
      <c r="H729" s="153">
        <v>0.17</v>
      </c>
      <c r="I729" s="154">
        <v>20.96</v>
      </c>
      <c r="J729" s="154">
        <v>3.56</v>
      </c>
    </row>
    <row r="730" spans="1:10" ht="25.5" x14ac:dyDescent="0.25">
      <c r="A730" s="150" t="s">
        <v>662</v>
      </c>
      <c r="B730" s="151" t="s">
        <v>996</v>
      </c>
      <c r="C730" s="150" t="s">
        <v>161</v>
      </c>
      <c r="D730" s="150" t="s">
        <v>997</v>
      </c>
      <c r="E730" s="270" t="s">
        <v>665</v>
      </c>
      <c r="F730" s="270"/>
      <c r="G730" s="152" t="s">
        <v>666</v>
      </c>
      <c r="H730" s="153">
        <v>0.17</v>
      </c>
      <c r="I730" s="154">
        <v>16.68</v>
      </c>
      <c r="J730" s="154">
        <v>2.83</v>
      </c>
    </row>
    <row r="731" spans="1:10" x14ac:dyDescent="0.25">
      <c r="A731" s="189" t="s">
        <v>798</v>
      </c>
      <c r="B731" s="190" t="s">
        <v>1133</v>
      </c>
      <c r="C731" s="189" t="s">
        <v>161</v>
      </c>
      <c r="D731" s="189" t="s">
        <v>1134</v>
      </c>
      <c r="E731" s="267" t="s">
        <v>805</v>
      </c>
      <c r="F731" s="267"/>
      <c r="G731" s="191" t="s">
        <v>100</v>
      </c>
      <c r="H731" s="192">
        <v>1.0169999999999999</v>
      </c>
      <c r="I731" s="193">
        <v>2.9</v>
      </c>
      <c r="J731" s="193">
        <v>2.94</v>
      </c>
    </row>
    <row r="732" spans="1:10" ht="25.5" x14ac:dyDescent="0.25">
      <c r="A732" s="155"/>
      <c r="B732" s="155"/>
      <c r="C732" s="155"/>
      <c r="D732" s="155"/>
      <c r="E732" s="155" t="s">
        <v>669</v>
      </c>
      <c r="F732" s="156">
        <v>12.273838630806846</v>
      </c>
      <c r="G732" s="155" t="s">
        <v>670</v>
      </c>
      <c r="H732" s="156">
        <v>10.32</v>
      </c>
      <c r="I732" s="155" t="s">
        <v>671</v>
      </c>
      <c r="J732" s="156">
        <v>22.59</v>
      </c>
    </row>
    <row r="733" spans="1:10" x14ac:dyDescent="0.25">
      <c r="A733" s="155"/>
      <c r="B733" s="155"/>
      <c r="C733" s="155"/>
      <c r="D733" s="155"/>
      <c r="E733" s="155" t="s">
        <v>672</v>
      </c>
      <c r="F733" s="156">
        <v>9.85</v>
      </c>
      <c r="G733" s="155"/>
      <c r="H733" s="268" t="s">
        <v>673</v>
      </c>
      <c r="I733" s="268"/>
      <c r="J733" s="156">
        <v>43.76</v>
      </c>
    </row>
    <row r="734" spans="1:10" x14ac:dyDescent="0.25">
      <c r="A734" s="271" t="s">
        <v>789</v>
      </c>
      <c r="B734" s="271"/>
      <c r="C734" s="271"/>
      <c r="D734" s="271"/>
      <c r="E734" s="271"/>
      <c r="F734" s="271"/>
      <c r="G734" s="271"/>
      <c r="H734" s="271"/>
      <c r="I734" s="271"/>
      <c r="J734" s="271"/>
    </row>
    <row r="735" spans="1:10" ht="15.75" thickBot="1" x14ac:dyDescent="0.3">
      <c r="A735" s="266" t="s">
        <v>1135</v>
      </c>
      <c r="B735" s="266"/>
      <c r="C735" s="266"/>
      <c r="D735" s="266"/>
      <c r="E735" s="266"/>
      <c r="F735" s="266"/>
      <c r="G735" s="266"/>
      <c r="H735" s="266"/>
      <c r="I735" s="266"/>
      <c r="J735" s="266"/>
    </row>
    <row r="736" spans="1:10" ht="15.75" thickTop="1" x14ac:dyDescent="0.25">
      <c r="A736" s="188"/>
      <c r="B736" s="188"/>
      <c r="C736" s="188"/>
      <c r="D736" s="188"/>
      <c r="E736" s="188"/>
      <c r="F736" s="188"/>
      <c r="G736" s="188"/>
      <c r="H736" s="188"/>
      <c r="I736" s="188"/>
      <c r="J736" s="188"/>
    </row>
    <row r="737" spans="1:10" x14ac:dyDescent="0.25">
      <c r="A737" s="141" t="s">
        <v>760</v>
      </c>
      <c r="B737" s="142" t="s">
        <v>144</v>
      </c>
      <c r="C737" s="141" t="s">
        <v>145</v>
      </c>
      <c r="D737" s="141" t="s">
        <v>146</v>
      </c>
      <c r="E737" s="272" t="s">
        <v>659</v>
      </c>
      <c r="F737" s="272"/>
      <c r="G737" s="143" t="s">
        <v>147</v>
      </c>
      <c r="H737" s="142" t="s">
        <v>101</v>
      </c>
      <c r="I737" s="142" t="s">
        <v>148</v>
      </c>
      <c r="J737" s="142" t="s">
        <v>4</v>
      </c>
    </row>
    <row r="738" spans="1:10" ht="38.25" x14ac:dyDescent="0.25">
      <c r="A738" s="144" t="s">
        <v>660</v>
      </c>
      <c r="B738" s="145" t="s">
        <v>401</v>
      </c>
      <c r="C738" s="144" t="s">
        <v>152</v>
      </c>
      <c r="D738" s="144" t="s">
        <v>402</v>
      </c>
      <c r="E738" s="269" t="s">
        <v>995</v>
      </c>
      <c r="F738" s="269"/>
      <c r="G738" s="146" t="s">
        <v>100</v>
      </c>
      <c r="H738" s="149">
        <v>1</v>
      </c>
      <c r="I738" s="147">
        <v>24.75</v>
      </c>
      <c r="J738" s="147">
        <v>24.75</v>
      </c>
    </row>
    <row r="739" spans="1:10" ht="25.5" x14ac:dyDescent="0.25">
      <c r="A739" s="150" t="s">
        <v>662</v>
      </c>
      <c r="B739" s="151" t="s">
        <v>998</v>
      </c>
      <c r="C739" s="150" t="s">
        <v>161</v>
      </c>
      <c r="D739" s="150" t="s">
        <v>999</v>
      </c>
      <c r="E739" s="270" t="s">
        <v>665</v>
      </c>
      <c r="F739" s="270"/>
      <c r="G739" s="152" t="s">
        <v>666</v>
      </c>
      <c r="H739" s="153">
        <v>0.17</v>
      </c>
      <c r="I739" s="154">
        <v>20.96</v>
      </c>
      <c r="J739" s="154">
        <v>3.56</v>
      </c>
    </row>
    <row r="740" spans="1:10" ht="25.5" x14ac:dyDescent="0.25">
      <c r="A740" s="150" t="s">
        <v>662</v>
      </c>
      <c r="B740" s="151" t="s">
        <v>996</v>
      </c>
      <c r="C740" s="150" t="s">
        <v>161</v>
      </c>
      <c r="D740" s="150" t="s">
        <v>997</v>
      </c>
      <c r="E740" s="270" t="s">
        <v>665</v>
      </c>
      <c r="F740" s="270"/>
      <c r="G740" s="152" t="s">
        <v>666</v>
      </c>
      <c r="H740" s="153">
        <v>0.17</v>
      </c>
      <c r="I740" s="154">
        <v>16.68</v>
      </c>
      <c r="J740" s="154">
        <v>2.83</v>
      </c>
    </row>
    <row r="741" spans="1:10" ht="25.5" x14ac:dyDescent="0.25">
      <c r="A741" s="150" t="s">
        <v>662</v>
      </c>
      <c r="B741" s="151" t="s">
        <v>395</v>
      </c>
      <c r="C741" s="150" t="s">
        <v>161</v>
      </c>
      <c r="D741" s="150" t="s">
        <v>396</v>
      </c>
      <c r="E741" s="270" t="s">
        <v>1042</v>
      </c>
      <c r="F741" s="270"/>
      <c r="G741" s="152" t="s">
        <v>100</v>
      </c>
      <c r="H741" s="153">
        <v>1</v>
      </c>
      <c r="I741" s="154">
        <v>5.08</v>
      </c>
      <c r="J741" s="154">
        <v>5.08</v>
      </c>
    </row>
    <row r="742" spans="1:10" ht="25.5" x14ac:dyDescent="0.25">
      <c r="A742" s="150" t="s">
        <v>662</v>
      </c>
      <c r="B742" s="151" t="s">
        <v>397</v>
      </c>
      <c r="C742" s="150" t="s">
        <v>161</v>
      </c>
      <c r="D742" s="150" t="s">
        <v>398</v>
      </c>
      <c r="E742" s="270" t="s">
        <v>1042</v>
      </c>
      <c r="F742" s="270"/>
      <c r="G742" s="152" t="s">
        <v>100</v>
      </c>
      <c r="H742" s="153">
        <v>1</v>
      </c>
      <c r="I742" s="154">
        <v>10.34</v>
      </c>
      <c r="J742" s="154">
        <v>10.34</v>
      </c>
    </row>
    <row r="743" spans="1:10" x14ac:dyDescent="0.25">
      <c r="A743" s="189" t="s">
        <v>798</v>
      </c>
      <c r="B743" s="190" t="s">
        <v>1133</v>
      </c>
      <c r="C743" s="189" t="s">
        <v>161</v>
      </c>
      <c r="D743" s="189" t="s">
        <v>1134</v>
      </c>
      <c r="E743" s="267" t="s">
        <v>805</v>
      </c>
      <c r="F743" s="267"/>
      <c r="G743" s="191" t="s">
        <v>100</v>
      </c>
      <c r="H743" s="192">
        <v>1.0169999999999999</v>
      </c>
      <c r="I743" s="193">
        <v>2.9</v>
      </c>
      <c r="J743" s="193">
        <v>2.94</v>
      </c>
    </row>
    <row r="744" spans="1:10" ht="25.5" x14ac:dyDescent="0.25">
      <c r="A744" s="155"/>
      <c r="B744" s="155"/>
      <c r="C744" s="155"/>
      <c r="D744" s="155"/>
      <c r="E744" s="155" t="s">
        <v>669</v>
      </c>
      <c r="F744" s="156">
        <v>8.7530562347188265</v>
      </c>
      <c r="G744" s="155" t="s">
        <v>670</v>
      </c>
      <c r="H744" s="156">
        <v>7.36</v>
      </c>
      <c r="I744" s="155" t="s">
        <v>671</v>
      </c>
      <c r="J744" s="156">
        <v>16.11</v>
      </c>
    </row>
    <row r="745" spans="1:10" x14ac:dyDescent="0.25">
      <c r="A745" s="155"/>
      <c r="B745" s="155"/>
      <c r="C745" s="155"/>
      <c r="D745" s="155"/>
      <c r="E745" s="155" t="s">
        <v>672</v>
      </c>
      <c r="F745" s="156">
        <v>7.19</v>
      </c>
      <c r="G745" s="155"/>
      <c r="H745" s="268" t="s">
        <v>673</v>
      </c>
      <c r="I745" s="268"/>
      <c r="J745" s="156">
        <v>31.94</v>
      </c>
    </row>
    <row r="746" spans="1:10" x14ac:dyDescent="0.25">
      <c r="A746" s="271" t="s">
        <v>789</v>
      </c>
      <c r="B746" s="271"/>
      <c r="C746" s="271"/>
      <c r="D746" s="271"/>
      <c r="E746" s="271"/>
      <c r="F746" s="271"/>
      <c r="G746" s="271"/>
      <c r="H746" s="271"/>
      <c r="I746" s="271"/>
      <c r="J746" s="271"/>
    </row>
    <row r="747" spans="1:10" ht="15.75" thickBot="1" x14ac:dyDescent="0.3">
      <c r="A747" s="266" t="s">
        <v>1135</v>
      </c>
      <c r="B747" s="266"/>
      <c r="C747" s="266"/>
      <c r="D747" s="266"/>
      <c r="E747" s="266"/>
      <c r="F747" s="266"/>
      <c r="G747" s="266"/>
      <c r="H747" s="266"/>
      <c r="I747" s="266"/>
      <c r="J747" s="266"/>
    </row>
    <row r="748" spans="1:10" ht="15.75" thickTop="1" x14ac:dyDescent="0.25">
      <c r="A748" s="188"/>
      <c r="B748" s="188"/>
      <c r="C748" s="188"/>
      <c r="D748" s="188"/>
      <c r="E748" s="188"/>
      <c r="F748" s="188"/>
      <c r="G748" s="188"/>
      <c r="H748" s="188"/>
      <c r="I748" s="188"/>
      <c r="J748" s="188"/>
    </row>
    <row r="749" spans="1:10" x14ac:dyDescent="0.25">
      <c r="A749" s="141" t="s">
        <v>1554</v>
      </c>
      <c r="B749" s="142" t="s">
        <v>144</v>
      </c>
      <c r="C749" s="141" t="s">
        <v>145</v>
      </c>
      <c r="D749" s="141" t="s">
        <v>146</v>
      </c>
      <c r="E749" s="272" t="s">
        <v>659</v>
      </c>
      <c r="F749" s="272"/>
      <c r="G749" s="143" t="s">
        <v>147</v>
      </c>
      <c r="H749" s="142" t="s">
        <v>101</v>
      </c>
      <c r="I749" s="142" t="s">
        <v>148</v>
      </c>
      <c r="J749" s="142" t="s">
        <v>4</v>
      </c>
    </row>
    <row r="750" spans="1:10" ht="25.5" x14ac:dyDescent="0.25">
      <c r="A750" s="144" t="s">
        <v>660</v>
      </c>
      <c r="B750" s="145" t="s">
        <v>1555</v>
      </c>
      <c r="C750" s="144" t="s">
        <v>152</v>
      </c>
      <c r="D750" s="144" t="s">
        <v>1556</v>
      </c>
      <c r="E750" s="269" t="s">
        <v>661</v>
      </c>
      <c r="F750" s="269"/>
      <c r="G750" s="146" t="s">
        <v>100</v>
      </c>
      <c r="H750" s="149">
        <v>1</v>
      </c>
      <c r="I750" s="147">
        <v>29.65</v>
      </c>
      <c r="J750" s="147">
        <v>29.65</v>
      </c>
    </row>
    <row r="751" spans="1:10" ht="25.5" x14ac:dyDescent="0.25">
      <c r="A751" s="150" t="s">
        <v>662</v>
      </c>
      <c r="B751" s="151" t="s">
        <v>996</v>
      </c>
      <c r="C751" s="150" t="s">
        <v>161</v>
      </c>
      <c r="D751" s="150" t="s">
        <v>997</v>
      </c>
      <c r="E751" s="270" t="s">
        <v>665</v>
      </c>
      <c r="F751" s="270"/>
      <c r="G751" s="152" t="s">
        <v>666</v>
      </c>
      <c r="H751" s="153">
        <v>0.21629999999999999</v>
      </c>
      <c r="I751" s="154">
        <v>16.68</v>
      </c>
      <c r="J751" s="154">
        <v>3.6</v>
      </c>
    </row>
    <row r="752" spans="1:10" ht="25.5" x14ac:dyDescent="0.25">
      <c r="A752" s="150" t="s">
        <v>662</v>
      </c>
      <c r="B752" s="151" t="s">
        <v>998</v>
      </c>
      <c r="C752" s="150" t="s">
        <v>161</v>
      </c>
      <c r="D752" s="150" t="s">
        <v>999</v>
      </c>
      <c r="E752" s="270" t="s">
        <v>665</v>
      </c>
      <c r="F752" s="270"/>
      <c r="G752" s="152" t="s">
        <v>666</v>
      </c>
      <c r="H752" s="153">
        <v>0.21629999999999999</v>
      </c>
      <c r="I752" s="154">
        <v>20.96</v>
      </c>
      <c r="J752" s="154">
        <v>4.53</v>
      </c>
    </row>
    <row r="753" spans="1:10" ht="38.25" x14ac:dyDescent="0.25">
      <c r="A753" s="150" t="s">
        <v>662</v>
      </c>
      <c r="B753" s="151" t="s">
        <v>1224</v>
      </c>
      <c r="C753" s="150" t="s">
        <v>161</v>
      </c>
      <c r="D753" s="150" t="s">
        <v>1225</v>
      </c>
      <c r="E753" s="270" t="s">
        <v>1042</v>
      </c>
      <c r="F753" s="270"/>
      <c r="G753" s="152" t="s">
        <v>100</v>
      </c>
      <c r="H753" s="153">
        <v>2</v>
      </c>
      <c r="I753" s="154">
        <v>1.4</v>
      </c>
      <c r="J753" s="154">
        <v>2.8</v>
      </c>
    </row>
    <row r="754" spans="1:10" ht="38.25" x14ac:dyDescent="0.25">
      <c r="A754" s="150" t="s">
        <v>662</v>
      </c>
      <c r="B754" s="151" t="s">
        <v>1565</v>
      </c>
      <c r="C754" s="150" t="s">
        <v>161</v>
      </c>
      <c r="D754" s="150" t="s">
        <v>1566</v>
      </c>
      <c r="E754" s="270" t="s">
        <v>995</v>
      </c>
      <c r="F754" s="270"/>
      <c r="G754" s="152" t="s">
        <v>157</v>
      </c>
      <c r="H754" s="153">
        <v>0.33300000000000002</v>
      </c>
      <c r="I754" s="154">
        <v>10.07</v>
      </c>
      <c r="J754" s="154">
        <v>3.35</v>
      </c>
    </row>
    <row r="755" spans="1:10" ht="25.5" x14ac:dyDescent="0.25">
      <c r="A755" s="189" t="s">
        <v>798</v>
      </c>
      <c r="B755" s="190" t="s">
        <v>1567</v>
      </c>
      <c r="C755" s="189" t="s">
        <v>161</v>
      </c>
      <c r="D755" s="189" t="s">
        <v>1568</v>
      </c>
      <c r="E755" s="267" t="s">
        <v>805</v>
      </c>
      <c r="F755" s="267"/>
      <c r="G755" s="191" t="s">
        <v>100</v>
      </c>
      <c r="H755" s="192">
        <v>1.05</v>
      </c>
      <c r="I755" s="193">
        <v>14.64</v>
      </c>
      <c r="J755" s="193">
        <v>15.37</v>
      </c>
    </row>
    <row r="756" spans="1:10" ht="25.5" x14ac:dyDescent="0.25">
      <c r="A756" s="155"/>
      <c r="B756" s="155"/>
      <c r="C756" s="155"/>
      <c r="D756" s="155"/>
      <c r="E756" s="155" t="s">
        <v>669</v>
      </c>
      <c r="F756" s="156">
        <v>5.1181744091279544</v>
      </c>
      <c r="G756" s="155" t="s">
        <v>670</v>
      </c>
      <c r="H756" s="156">
        <v>4.3</v>
      </c>
      <c r="I756" s="155" t="s">
        <v>671</v>
      </c>
      <c r="J756" s="156">
        <v>9.42</v>
      </c>
    </row>
    <row r="757" spans="1:10" x14ac:dyDescent="0.25">
      <c r="A757" s="155"/>
      <c r="B757" s="155"/>
      <c r="C757" s="155"/>
      <c r="D757" s="155"/>
      <c r="E757" s="155" t="s">
        <v>672</v>
      </c>
      <c r="F757" s="156">
        <v>8.61</v>
      </c>
      <c r="G757" s="155"/>
      <c r="H757" s="268" t="s">
        <v>673</v>
      </c>
      <c r="I757" s="268"/>
      <c r="J757" s="156">
        <v>38.26</v>
      </c>
    </row>
    <row r="758" spans="1:10" x14ac:dyDescent="0.25">
      <c r="A758" s="271" t="s">
        <v>789</v>
      </c>
      <c r="B758" s="271"/>
      <c r="C758" s="271"/>
      <c r="D758" s="271"/>
      <c r="E758" s="271"/>
      <c r="F758" s="271"/>
      <c r="G758" s="271"/>
      <c r="H758" s="271"/>
      <c r="I758" s="271"/>
      <c r="J758" s="271"/>
    </row>
    <row r="759" spans="1:10" ht="15.75" thickBot="1" x14ac:dyDescent="0.3">
      <c r="A759" s="266" t="s">
        <v>1569</v>
      </c>
      <c r="B759" s="266"/>
      <c r="C759" s="266"/>
      <c r="D759" s="266"/>
      <c r="E759" s="266"/>
      <c r="F759" s="266"/>
      <c r="G759" s="266"/>
      <c r="H759" s="266"/>
      <c r="I759" s="266"/>
      <c r="J759" s="266"/>
    </row>
    <row r="760" spans="1:10" ht="15.75" thickTop="1" x14ac:dyDescent="0.25">
      <c r="A760" s="188"/>
      <c r="B760" s="188"/>
      <c r="C760" s="188"/>
      <c r="D760" s="188"/>
      <c r="E760" s="188"/>
      <c r="F760" s="188"/>
      <c r="G760" s="188"/>
      <c r="H760" s="188"/>
      <c r="I760" s="188"/>
      <c r="J760" s="188"/>
    </row>
    <row r="761" spans="1:10" x14ac:dyDescent="0.25">
      <c r="A761" s="141" t="s">
        <v>761</v>
      </c>
      <c r="B761" s="142" t="s">
        <v>144</v>
      </c>
      <c r="C761" s="141" t="s">
        <v>145</v>
      </c>
      <c r="D761" s="141" t="s">
        <v>146</v>
      </c>
      <c r="E761" s="272" t="s">
        <v>659</v>
      </c>
      <c r="F761" s="272"/>
      <c r="G761" s="143" t="s">
        <v>147</v>
      </c>
      <c r="H761" s="142" t="s">
        <v>101</v>
      </c>
      <c r="I761" s="142" t="s">
        <v>148</v>
      </c>
      <c r="J761" s="142" t="s">
        <v>4</v>
      </c>
    </row>
    <row r="762" spans="1:10" ht="204" x14ac:dyDescent="0.25">
      <c r="A762" s="144" t="s">
        <v>660</v>
      </c>
      <c r="B762" s="145" t="s">
        <v>408</v>
      </c>
      <c r="C762" s="144" t="s">
        <v>152</v>
      </c>
      <c r="D762" s="144" t="s">
        <v>409</v>
      </c>
      <c r="E762" s="269" t="s">
        <v>995</v>
      </c>
      <c r="F762" s="269"/>
      <c r="G762" s="146" t="s">
        <v>157</v>
      </c>
      <c r="H762" s="149">
        <v>1</v>
      </c>
      <c r="I762" s="147">
        <v>43476.74</v>
      </c>
      <c r="J762" s="147">
        <v>43476.74</v>
      </c>
    </row>
    <row r="763" spans="1:10" ht="25.5" x14ac:dyDescent="0.25">
      <c r="A763" s="150" t="s">
        <v>662</v>
      </c>
      <c r="B763" s="151" t="s">
        <v>998</v>
      </c>
      <c r="C763" s="150" t="s">
        <v>161</v>
      </c>
      <c r="D763" s="150" t="s">
        <v>999</v>
      </c>
      <c r="E763" s="270" t="s">
        <v>665</v>
      </c>
      <c r="F763" s="270"/>
      <c r="G763" s="152" t="s">
        <v>666</v>
      </c>
      <c r="H763" s="153">
        <v>40</v>
      </c>
      <c r="I763" s="154">
        <v>20.96</v>
      </c>
      <c r="J763" s="154">
        <v>838.4</v>
      </c>
    </row>
    <row r="764" spans="1:10" ht="25.5" x14ac:dyDescent="0.25">
      <c r="A764" s="150" t="s">
        <v>662</v>
      </c>
      <c r="B764" s="151" t="s">
        <v>996</v>
      </c>
      <c r="C764" s="150" t="s">
        <v>161</v>
      </c>
      <c r="D764" s="150" t="s">
        <v>997</v>
      </c>
      <c r="E764" s="270" t="s">
        <v>665</v>
      </c>
      <c r="F764" s="270"/>
      <c r="G764" s="152" t="s">
        <v>666</v>
      </c>
      <c r="H764" s="153">
        <v>40</v>
      </c>
      <c r="I764" s="154">
        <v>16.68</v>
      </c>
      <c r="J764" s="154">
        <v>667.2</v>
      </c>
    </row>
    <row r="765" spans="1:10" x14ac:dyDescent="0.25">
      <c r="A765" s="189" t="s">
        <v>798</v>
      </c>
      <c r="B765" s="190" t="s">
        <v>1136</v>
      </c>
      <c r="C765" s="189" t="s">
        <v>161</v>
      </c>
      <c r="D765" s="189" t="s">
        <v>1137</v>
      </c>
      <c r="E765" s="267" t="s">
        <v>805</v>
      </c>
      <c r="F765" s="267"/>
      <c r="G765" s="191" t="s">
        <v>100</v>
      </c>
      <c r="H765" s="192">
        <v>500</v>
      </c>
      <c r="I765" s="193">
        <v>35.909999999999997</v>
      </c>
      <c r="J765" s="193">
        <v>17955</v>
      </c>
    </row>
    <row r="766" spans="1:10" x14ac:dyDescent="0.25">
      <c r="A766" s="189" t="s">
        <v>798</v>
      </c>
      <c r="B766" s="190" t="s">
        <v>1138</v>
      </c>
      <c r="C766" s="189" t="s">
        <v>161</v>
      </c>
      <c r="D766" s="189" t="s">
        <v>1139</v>
      </c>
      <c r="E766" s="267" t="s">
        <v>805</v>
      </c>
      <c r="F766" s="267"/>
      <c r="G766" s="191" t="s">
        <v>100</v>
      </c>
      <c r="H766" s="192">
        <v>300</v>
      </c>
      <c r="I766" s="193">
        <v>51.16</v>
      </c>
      <c r="J766" s="193">
        <v>15348</v>
      </c>
    </row>
    <row r="767" spans="1:10" ht="25.5" x14ac:dyDescent="0.25">
      <c r="A767" s="189" t="s">
        <v>798</v>
      </c>
      <c r="B767" s="190" t="s">
        <v>1140</v>
      </c>
      <c r="C767" s="189" t="s">
        <v>810</v>
      </c>
      <c r="D767" s="189" t="s">
        <v>1141</v>
      </c>
      <c r="E767" s="267" t="s">
        <v>805</v>
      </c>
      <c r="F767" s="267"/>
      <c r="G767" s="191" t="s">
        <v>153</v>
      </c>
      <c r="H767" s="192">
        <v>500</v>
      </c>
      <c r="I767" s="193">
        <v>2.17</v>
      </c>
      <c r="J767" s="193">
        <v>1085</v>
      </c>
    </row>
    <row r="768" spans="1:10" x14ac:dyDescent="0.25">
      <c r="A768" s="189" t="s">
        <v>798</v>
      </c>
      <c r="B768" s="190" t="s">
        <v>1142</v>
      </c>
      <c r="C768" s="189" t="s">
        <v>810</v>
      </c>
      <c r="D768" s="189" t="s">
        <v>1143</v>
      </c>
      <c r="E768" s="267" t="s">
        <v>805</v>
      </c>
      <c r="F768" s="267"/>
      <c r="G768" s="191" t="s">
        <v>153</v>
      </c>
      <c r="H768" s="192">
        <v>500</v>
      </c>
      <c r="I768" s="193">
        <v>0.53</v>
      </c>
      <c r="J768" s="193">
        <v>265</v>
      </c>
    </row>
    <row r="769" spans="1:10" ht="38.25" x14ac:dyDescent="0.25">
      <c r="A769" s="189" t="s">
        <v>798</v>
      </c>
      <c r="B769" s="190" t="s">
        <v>960</v>
      </c>
      <c r="C769" s="189" t="s">
        <v>161</v>
      </c>
      <c r="D769" s="189" t="s">
        <v>961</v>
      </c>
      <c r="E769" s="267" t="s">
        <v>805</v>
      </c>
      <c r="F769" s="267"/>
      <c r="G769" s="191" t="s">
        <v>157</v>
      </c>
      <c r="H769" s="192">
        <v>500</v>
      </c>
      <c r="I769" s="193">
        <v>0.71</v>
      </c>
      <c r="J769" s="193">
        <v>355</v>
      </c>
    </row>
    <row r="770" spans="1:10" ht="51" x14ac:dyDescent="0.25">
      <c r="A770" s="189" t="s">
        <v>798</v>
      </c>
      <c r="B770" s="190" t="s">
        <v>1144</v>
      </c>
      <c r="C770" s="189" t="s">
        <v>810</v>
      </c>
      <c r="D770" s="189" t="s">
        <v>1145</v>
      </c>
      <c r="E770" s="267" t="s">
        <v>805</v>
      </c>
      <c r="F770" s="267"/>
      <c r="G770" s="191" t="s">
        <v>153</v>
      </c>
      <c r="H770" s="192">
        <v>14</v>
      </c>
      <c r="I770" s="193">
        <v>4.6100000000000003</v>
      </c>
      <c r="J770" s="193">
        <v>64.540000000000006</v>
      </c>
    </row>
    <row r="771" spans="1:10" ht="25.5" x14ac:dyDescent="0.25">
      <c r="A771" s="189" t="s">
        <v>798</v>
      </c>
      <c r="B771" s="190" t="s">
        <v>1146</v>
      </c>
      <c r="C771" s="189" t="s">
        <v>161</v>
      </c>
      <c r="D771" s="189" t="s">
        <v>1147</v>
      </c>
      <c r="E771" s="267" t="s">
        <v>805</v>
      </c>
      <c r="F771" s="267"/>
      <c r="G771" s="191" t="s">
        <v>157</v>
      </c>
      <c r="H771" s="192">
        <v>50</v>
      </c>
      <c r="I771" s="193">
        <v>10.53</v>
      </c>
      <c r="J771" s="193">
        <v>526.5</v>
      </c>
    </row>
    <row r="772" spans="1:10" ht="25.5" x14ac:dyDescent="0.25">
      <c r="A772" s="189" t="s">
        <v>798</v>
      </c>
      <c r="B772" s="190" t="s">
        <v>1148</v>
      </c>
      <c r="C772" s="189" t="s">
        <v>161</v>
      </c>
      <c r="D772" s="189" t="s">
        <v>1149</v>
      </c>
      <c r="E772" s="267" t="s">
        <v>805</v>
      </c>
      <c r="F772" s="267"/>
      <c r="G772" s="191" t="s">
        <v>157</v>
      </c>
      <c r="H772" s="192">
        <v>14</v>
      </c>
      <c r="I772" s="193">
        <v>167.06</v>
      </c>
      <c r="J772" s="193">
        <v>2338.84</v>
      </c>
    </row>
    <row r="773" spans="1:10" x14ac:dyDescent="0.25">
      <c r="A773" s="189" t="s">
        <v>798</v>
      </c>
      <c r="B773" s="190" t="s">
        <v>1150</v>
      </c>
      <c r="C773" s="189" t="s">
        <v>161</v>
      </c>
      <c r="D773" s="189" t="s">
        <v>1151</v>
      </c>
      <c r="E773" s="267" t="s">
        <v>805</v>
      </c>
      <c r="F773" s="267"/>
      <c r="G773" s="191" t="s">
        <v>100</v>
      </c>
      <c r="H773" s="192">
        <v>42</v>
      </c>
      <c r="I773" s="193">
        <v>7.74</v>
      </c>
      <c r="J773" s="193">
        <v>325.08</v>
      </c>
    </row>
    <row r="774" spans="1:10" ht="25.5" x14ac:dyDescent="0.25">
      <c r="A774" s="189" t="s">
        <v>798</v>
      </c>
      <c r="B774" s="190" t="s">
        <v>1152</v>
      </c>
      <c r="C774" s="189" t="s">
        <v>161</v>
      </c>
      <c r="D774" s="189" t="s">
        <v>1153</v>
      </c>
      <c r="E774" s="267" t="s">
        <v>805</v>
      </c>
      <c r="F774" s="267"/>
      <c r="G774" s="191" t="s">
        <v>157</v>
      </c>
      <c r="H774" s="192">
        <v>28</v>
      </c>
      <c r="I774" s="193">
        <v>2.35</v>
      </c>
      <c r="J774" s="193">
        <v>65.8</v>
      </c>
    </row>
    <row r="775" spans="1:10" ht="38.25" x14ac:dyDescent="0.25">
      <c r="A775" s="189" t="s">
        <v>798</v>
      </c>
      <c r="B775" s="190" t="s">
        <v>1154</v>
      </c>
      <c r="C775" s="189" t="s">
        <v>161</v>
      </c>
      <c r="D775" s="189" t="s">
        <v>1155</v>
      </c>
      <c r="E775" s="267" t="s">
        <v>805</v>
      </c>
      <c r="F775" s="267"/>
      <c r="G775" s="191" t="s">
        <v>157</v>
      </c>
      <c r="H775" s="192">
        <v>1</v>
      </c>
      <c r="I775" s="193">
        <v>72</v>
      </c>
      <c r="J775" s="193">
        <v>72</v>
      </c>
    </row>
    <row r="776" spans="1:10" x14ac:dyDescent="0.25">
      <c r="A776" s="189" t="s">
        <v>798</v>
      </c>
      <c r="B776" s="190" t="s">
        <v>1156</v>
      </c>
      <c r="C776" s="189" t="s">
        <v>161</v>
      </c>
      <c r="D776" s="189" t="s">
        <v>1157</v>
      </c>
      <c r="E776" s="267" t="s">
        <v>805</v>
      </c>
      <c r="F776" s="267"/>
      <c r="G776" s="191" t="s">
        <v>100</v>
      </c>
      <c r="H776" s="192">
        <v>6</v>
      </c>
      <c r="I776" s="193">
        <v>34.33</v>
      </c>
      <c r="J776" s="193">
        <v>205.98</v>
      </c>
    </row>
    <row r="777" spans="1:10" x14ac:dyDescent="0.25">
      <c r="A777" s="189" t="s">
        <v>798</v>
      </c>
      <c r="B777" s="190" t="s">
        <v>1158</v>
      </c>
      <c r="C777" s="189" t="s">
        <v>161</v>
      </c>
      <c r="D777" s="189" t="s">
        <v>1159</v>
      </c>
      <c r="E777" s="267" t="s">
        <v>805</v>
      </c>
      <c r="F777" s="267"/>
      <c r="G777" s="191" t="s">
        <v>157</v>
      </c>
      <c r="H777" s="192">
        <v>1</v>
      </c>
      <c r="I777" s="193">
        <v>31.86</v>
      </c>
      <c r="J777" s="193">
        <v>31.86</v>
      </c>
    </row>
    <row r="778" spans="1:10" x14ac:dyDescent="0.25">
      <c r="A778" s="189" t="s">
        <v>798</v>
      </c>
      <c r="B778" s="190" t="s">
        <v>1160</v>
      </c>
      <c r="C778" s="189" t="s">
        <v>810</v>
      </c>
      <c r="D778" s="189" t="s">
        <v>1161</v>
      </c>
      <c r="E778" s="267" t="s">
        <v>805</v>
      </c>
      <c r="F778" s="267"/>
      <c r="G778" s="191" t="s">
        <v>153</v>
      </c>
      <c r="H778" s="192">
        <v>2</v>
      </c>
      <c r="I778" s="193">
        <v>139.9</v>
      </c>
      <c r="J778" s="193">
        <v>279.8</v>
      </c>
    </row>
    <row r="779" spans="1:10" x14ac:dyDescent="0.25">
      <c r="A779" s="189" t="s">
        <v>798</v>
      </c>
      <c r="B779" s="190" t="s">
        <v>1162</v>
      </c>
      <c r="C779" s="189" t="s">
        <v>810</v>
      </c>
      <c r="D779" s="189" t="s">
        <v>1163</v>
      </c>
      <c r="E779" s="267" t="s">
        <v>805</v>
      </c>
      <c r="F779" s="267"/>
      <c r="G779" s="191" t="s">
        <v>153</v>
      </c>
      <c r="H779" s="192">
        <v>3</v>
      </c>
      <c r="I779" s="193">
        <v>7.42</v>
      </c>
      <c r="J779" s="193">
        <v>22.26</v>
      </c>
    </row>
    <row r="780" spans="1:10" x14ac:dyDescent="0.25">
      <c r="A780" s="189" t="s">
        <v>798</v>
      </c>
      <c r="B780" s="190" t="s">
        <v>1164</v>
      </c>
      <c r="C780" s="189" t="s">
        <v>810</v>
      </c>
      <c r="D780" s="189" t="s">
        <v>1165</v>
      </c>
      <c r="E780" s="267" t="s">
        <v>805</v>
      </c>
      <c r="F780" s="267"/>
      <c r="G780" s="191" t="s">
        <v>153</v>
      </c>
      <c r="H780" s="192">
        <v>1</v>
      </c>
      <c r="I780" s="193">
        <v>533.29999999999995</v>
      </c>
      <c r="J780" s="193">
        <v>533.29999999999995</v>
      </c>
    </row>
    <row r="781" spans="1:10" ht="25.5" x14ac:dyDescent="0.25">
      <c r="A781" s="189" t="s">
        <v>798</v>
      </c>
      <c r="B781" s="190" t="s">
        <v>1166</v>
      </c>
      <c r="C781" s="189" t="s">
        <v>810</v>
      </c>
      <c r="D781" s="189" t="s">
        <v>1167</v>
      </c>
      <c r="E781" s="267" t="s">
        <v>805</v>
      </c>
      <c r="F781" s="267"/>
      <c r="G781" s="191" t="s">
        <v>153</v>
      </c>
      <c r="H781" s="192">
        <v>14</v>
      </c>
      <c r="I781" s="193">
        <v>93.01</v>
      </c>
      <c r="J781" s="193">
        <v>1302.1400000000001</v>
      </c>
    </row>
    <row r="782" spans="1:10" ht="25.5" x14ac:dyDescent="0.25">
      <c r="A782" s="189" t="s">
        <v>798</v>
      </c>
      <c r="B782" s="190" t="s">
        <v>1168</v>
      </c>
      <c r="C782" s="189" t="s">
        <v>161</v>
      </c>
      <c r="D782" s="189" t="s">
        <v>1169</v>
      </c>
      <c r="E782" s="267" t="s">
        <v>805</v>
      </c>
      <c r="F782" s="267"/>
      <c r="G782" s="191" t="s">
        <v>157</v>
      </c>
      <c r="H782" s="192">
        <v>14</v>
      </c>
      <c r="I782" s="193">
        <v>18.38</v>
      </c>
      <c r="J782" s="193">
        <v>257.32</v>
      </c>
    </row>
    <row r="783" spans="1:10" ht="25.5" x14ac:dyDescent="0.25">
      <c r="A783" s="189" t="s">
        <v>798</v>
      </c>
      <c r="B783" s="190" t="s">
        <v>1170</v>
      </c>
      <c r="C783" s="189" t="s">
        <v>810</v>
      </c>
      <c r="D783" s="189" t="s">
        <v>1171</v>
      </c>
      <c r="E783" s="267" t="s">
        <v>805</v>
      </c>
      <c r="F783" s="267"/>
      <c r="G783" s="191" t="s">
        <v>153</v>
      </c>
      <c r="H783" s="192">
        <v>14</v>
      </c>
      <c r="I783" s="193">
        <v>46.5</v>
      </c>
      <c r="J783" s="193">
        <v>651</v>
      </c>
    </row>
    <row r="784" spans="1:10" x14ac:dyDescent="0.25">
      <c r="A784" s="189" t="s">
        <v>798</v>
      </c>
      <c r="B784" s="190" t="s">
        <v>1172</v>
      </c>
      <c r="C784" s="189" t="s">
        <v>810</v>
      </c>
      <c r="D784" s="189" t="s">
        <v>1173</v>
      </c>
      <c r="E784" s="267" t="s">
        <v>805</v>
      </c>
      <c r="F784" s="267"/>
      <c r="G784" s="191" t="s">
        <v>153</v>
      </c>
      <c r="H784" s="192">
        <v>14</v>
      </c>
      <c r="I784" s="193">
        <v>20.48</v>
      </c>
      <c r="J784" s="193">
        <v>286.72000000000003</v>
      </c>
    </row>
    <row r="785" spans="1:10" ht="25.5" x14ac:dyDescent="0.25">
      <c r="A785" s="155"/>
      <c r="B785" s="155"/>
      <c r="C785" s="155"/>
      <c r="D785" s="155"/>
      <c r="E785" s="155" t="s">
        <v>669</v>
      </c>
      <c r="F785" s="156">
        <v>628.95952190000003</v>
      </c>
      <c r="G785" s="155" t="s">
        <v>670</v>
      </c>
      <c r="H785" s="156">
        <v>528.64</v>
      </c>
      <c r="I785" s="155" t="s">
        <v>671</v>
      </c>
      <c r="J785" s="156">
        <v>1157.5999999999999</v>
      </c>
    </row>
    <row r="786" spans="1:10" ht="15.75" thickBot="1" x14ac:dyDescent="0.3">
      <c r="A786" s="155"/>
      <c r="B786" s="155"/>
      <c r="C786" s="155"/>
      <c r="D786" s="155"/>
      <c r="E786" s="155" t="s">
        <v>672</v>
      </c>
      <c r="F786" s="156">
        <v>12638.68</v>
      </c>
      <c r="G786" s="155"/>
      <c r="H786" s="268" t="s">
        <v>673</v>
      </c>
      <c r="I786" s="268"/>
      <c r="J786" s="156">
        <v>56115.42</v>
      </c>
    </row>
    <row r="787" spans="1:10" ht="15.75" thickTop="1" x14ac:dyDescent="0.25">
      <c r="A787" s="188"/>
      <c r="B787" s="188"/>
      <c r="C787" s="188"/>
      <c r="D787" s="188"/>
      <c r="E787" s="188"/>
      <c r="F787" s="188"/>
      <c r="G787" s="188"/>
      <c r="H787" s="188"/>
      <c r="I787" s="188"/>
      <c r="J787" s="188"/>
    </row>
    <row r="788" spans="1:10" x14ac:dyDescent="0.25">
      <c r="A788" s="273" t="s">
        <v>1174</v>
      </c>
      <c r="B788" s="274"/>
      <c r="C788" s="274"/>
      <c r="D788" s="274"/>
      <c r="E788" s="274"/>
      <c r="F788" s="274"/>
      <c r="G788" s="274"/>
      <c r="H788" s="274"/>
      <c r="I788" s="274"/>
      <c r="J788" s="274"/>
    </row>
    <row r="789" spans="1:10" x14ac:dyDescent="0.25">
      <c r="A789" s="141"/>
      <c r="B789" s="142" t="s">
        <v>144</v>
      </c>
      <c r="C789" s="141" t="s">
        <v>145</v>
      </c>
      <c r="D789" s="141" t="s">
        <v>146</v>
      </c>
      <c r="E789" s="272" t="s">
        <v>659</v>
      </c>
      <c r="F789" s="272"/>
      <c r="G789" s="143" t="s">
        <v>147</v>
      </c>
      <c r="H789" s="142" t="s">
        <v>101</v>
      </c>
      <c r="I789" s="142" t="s">
        <v>148</v>
      </c>
      <c r="J789" s="142" t="s">
        <v>4</v>
      </c>
    </row>
    <row r="790" spans="1:10" ht="25.5" x14ac:dyDescent="0.25">
      <c r="A790" s="144" t="s">
        <v>660</v>
      </c>
      <c r="B790" s="145" t="s">
        <v>1100</v>
      </c>
      <c r="C790" s="144" t="s">
        <v>152</v>
      </c>
      <c r="D790" s="144" t="s">
        <v>1101</v>
      </c>
      <c r="E790" s="269" t="s">
        <v>995</v>
      </c>
      <c r="F790" s="269"/>
      <c r="G790" s="146" t="s">
        <v>157</v>
      </c>
      <c r="H790" s="149">
        <v>1</v>
      </c>
      <c r="I790" s="147">
        <v>80.8</v>
      </c>
      <c r="J790" s="147">
        <v>80.8</v>
      </c>
    </row>
    <row r="791" spans="1:10" ht="25.5" x14ac:dyDescent="0.25">
      <c r="A791" s="150" t="s">
        <v>662</v>
      </c>
      <c r="B791" s="151" t="s">
        <v>792</v>
      </c>
      <c r="C791" s="150" t="s">
        <v>161</v>
      </c>
      <c r="D791" s="150" t="s">
        <v>793</v>
      </c>
      <c r="E791" s="270" t="s">
        <v>665</v>
      </c>
      <c r="F791" s="270"/>
      <c r="G791" s="152" t="s">
        <v>666</v>
      </c>
      <c r="H791" s="153">
        <v>0.25</v>
      </c>
      <c r="I791" s="154">
        <v>16.32</v>
      </c>
      <c r="J791" s="154">
        <v>4.08</v>
      </c>
    </row>
    <row r="792" spans="1:10" ht="25.5" x14ac:dyDescent="0.25">
      <c r="A792" s="150" t="s">
        <v>662</v>
      </c>
      <c r="B792" s="151" t="s">
        <v>998</v>
      </c>
      <c r="C792" s="150" t="s">
        <v>161</v>
      </c>
      <c r="D792" s="150" t="s">
        <v>999</v>
      </c>
      <c r="E792" s="270" t="s">
        <v>665</v>
      </c>
      <c r="F792" s="270"/>
      <c r="G792" s="152" t="s">
        <v>666</v>
      </c>
      <c r="H792" s="153">
        <v>0.75</v>
      </c>
      <c r="I792" s="154">
        <v>20.96</v>
      </c>
      <c r="J792" s="154">
        <v>15.72</v>
      </c>
    </row>
    <row r="793" spans="1:10" x14ac:dyDescent="0.25">
      <c r="A793" s="189" t="s">
        <v>798</v>
      </c>
      <c r="B793" s="190" t="s">
        <v>1175</v>
      </c>
      <c r="C793" s="189" t="s">
        <v>810</v>
      </c>
      <c r="D793" s="189" t="s">
        <v>1176</v>
      </c>
      <c r="E793" s="267" t="s">
        <v>805</v>
      </c>
      <c r="F793" s="267"/>
      <c r="G793" s="191" t="s">
        <v>153</v>
      </c>
      <c r="H793" s="192">
        <v>1</v>
      </c>
      <c r="I793" s="193">
        <v>61</v>
      </c>
      <c r="J793" s="193">
        <v>61</v>
      </c>
    </row>
    <row r="794" spans="1:10" ht="25.5" x14ac:dyDescent="0.25">
      <c r="A794" s="155"/>
      <c r="B794" s="155"/>
      <c r="C794" s="155"/>
      <c r="D794" s="155"/>
      <c r="E794" s="155" t="s">
        <v>669</v>
      </c>
      <c r="F794" s="156">
        <v>8.4107579462102695</v>
      </c>
      <c r="G794" s="155" t="s">
        <v>670</v>
      </c>
      <c r="H794" s="156">
        <v>7.07</v>
      </c>
      <c r="I794" s="155" t="s">
        <v>671</v>
      </c>
      <c r="J794" s="156">
        <v>15.48</v>
      </c>
    </row>
    <row r="795" spans="1:10" x14ac:dyDescent="0.25">
      <c r="A795" s="155"/>
      <c r="B795" s="155"/>
      <c r="C795" s="155"/>
      <c r="D795" s="155"/>
      <c r="E795" s="155" t="s">
        <v>672</v>
      </c>
      <c r="F795" s="156">
        <v>23.48</v>
      </c>
      <c r="G795" s="155"/>
      <c r="H795" s="268" t="s">
        <v>673</v>
      </c>
      <c r="I795" s="268"/>
      <c r="J795" s="156">
        <v>104.28</v>
      </c>
    </row>
    <row r="796" spans="1:10" x14ac:dyDescent="0.25">
      <c r="A796" s="271" t="s">
        <v>789</v>
      </c>
      <c r="B796" s="271"/>
      <c r="C796" s="271"/>
      <c r="D796" s="271"/>
      <c r="E796" s="271"/>
      <c r="F796" s="271"/>
      <c r="G796" s="271"/>
      <c r="H796" s="271"/>
      <c r="I796" s="271"/>
      <c r="J796" s="271"/>
    </row>
    <row r="797" spans="1:10" ht="15.75" thickBot="1" x14ac:dyDescent="0.3">
      <c r="A797" s="266" t="s">
        <v>1177</v>
      </c>
      <c r="B797" s="266"/>
      <c r="C797" s="266"/>
      <c r="D797" s="266"/>
      <c r="E797" s="266"/>
      <c r="F797" s="266"/>
      <c r="G797" s="266"/>
      <c r="H797" s="266"/>
      <c r="I797" s="266"/>
      <c r="J797" s="266"/>
    </row>
    <row r="798" spans="1:10" ht="15.75" thickTop="1" x14ac:dyDescent="0.25">
      <c r="A798" s="188"/>
      <c r="B798" s="188"/>
      <c r="C798" s="188"/>
      <c r="D798" s="188"/>
      <c r="E798" s="188"/>
      <c r="F798" s="188"/>
      <c r="G798" s="188"/>
      <c r="H798" s="188"/>
      <c r="I798" s="188"/>
      <c r="J798" s="188"/>
    </row>
    <row r="799" spans="1:10" x14ac:dyDescent="0.25">
      <c r="A799" s="141"/>
      <c r="B799" s="142" t="s">
        <v>144</v>
      </c>
      <c r="C799" s="141" t="s">
        <v>145</v>
      </c>
      <c r="D799" s="141" t="s">
        <v>146</v>
      </c>
      <c r="E799" s="272" t="s">
        <v>659</v>
      </c>
      <c r="F799" s="272"/>
      <c r="G799" s="143" t="s">
        <v>147</v>
      </c>
      <c r="H799" s="142" t="s">
        <v>101</v>
      </c>
      <c r="I799" s="142" t="s">
        <v>148</v>
      </c>
      <c r="J799" s="142" t="s">
        <v>4</v>
      </c>
    </row>
    <row r="800" spans="1:10" ht="25.5" x14ac:dyDescent="0.25">
      <c r="A800" s="144" t="s">
        <v>660</v>
      </c>
      <c r="B800" s="145" t="s">
        <v>1098</v>
      </c>
      <c r="C800" s="144" t="s">
        <v>152</v>
      </c>
      <c r="D800" s="144" t="s">
        <v>1099</v>
      </c>
      <c r="E800" s="269" t="s">
        <v>995</v>
      </c>
      <c r="F800" s="269"/>
      <c r="G800" s="146" t="s">
        <v>157</v>
      </c>
      <c r="H800" s="149">
        <v>1</v>
      </c>
      <c r="I800" s="147">
        <v>123.8</v>
      </c>
      <c r="J800" s="147">
        <v>123.8</v>
      </c>
    </row>
    <row r="801" spans="1:10" ht="25.5" x14ac:dyDescent="0.25">
      <c r="A801" s="150" t="s">
        <v>662</v>
      </c>
      <c r="B801" s="151" t="s">
        <v>792</v>
      </c>
      <c r="C801" s="150" t="s">
        <v>161</v>
      </c>
      <c r="D801" s="150" t="s">
        <v>793</v>
      </c>
      <c r="E801" s="270" t="s">
        <v>665</v>
      </c>
      <c r="F801" s="270"/>
      <c r="G801" s="152" t="s">
        <v>666</v>
      </c>
      <c r="H801" s="153">
        <v>0.25</v>
      </c>
      <c r="I801" s="154">
        <v>16.32</v>
      </c>
      <c r="J801" s="154">
        <v>4.08</v>
      </c>
    </row>
    <row r="802" spans="1:10" ht="25.5" x14ac:dyDescent="0.25">
      <c r="A802" s="150" t="s">
        <v>662</v>
      </c>
      <c r="B802" s="151" t="s">
        <v>998</v>
      </c>
      <c r="C802" s="150" t="s">
        <v>161</v>
      </c>
      <c r="D802" s="150" t="s">
        <v>999</v>
      </c>
      <c r="E802" s="270" t="s">
        <v>665</v>
      </c>
      <c r="F802" s="270"/>
      <c r="G802" s="152" t="s">
        <v>666</v>
      </c>
      <c r="H802" s="153">
        <v>0.75</v>
      </c>
      <c r="I802" s="154">
        <v>20.96</v>
      </c>
      <c r="J802" s="154">
        <v>15.72</v>
      </c>
    </row>
    <row r="803" spans="1:10" x14ac:dyDescent="0.25">
      <c r="A803" s="189" t="s">
        <v>798</v>
      </c>
      <c r="B803" s="190" t="s">
        <v>1178</v>
      </c>
      <c r="C803" s="189" t="s">
        <v>810</v>
      </c>
      <c r="D803" s="189" t="s">
        <v>1179</v>
      </c>
      <c r="E803" s="267" t="s">
        <v>805</v>
      </c>
      <c r="F803" s="267"/>
      <c r="G803" s="191" t="s">
        <v>153</v>
      </c>
      <c r="H803" s="192">
        <v>1</v>
      </c>
      <c r="I803" s="193">
        <v>104</v>
      </c>
      <c r="J803" s="193">
        <v>104</v>
      </c>
    </row>
    <row r="804" spans="1:10" ht="25.5" x14ac:dyDescent="0.25">
      <c r="A804" s="155"/>
      <c r="B804" s="155"/>
      <c r="C804" s="155"/>
      <c r="D804" s="155"/>
      <c r="E804" s="155" t="s">
        <v>669</v>
      </c>
      <c r="F804" s="156">
        <v>8.4107579462102695</v>
      </c>
      <c r="G804" s="155" t="s">
        <v>670</v>
      </c>
      <c r="H804" s="156">
        <v>7.07</v>
      </c>
      <c r="I804" s="155" t="s">
        <v>671</v>
      </c>
      <c r="J804" s="156">
        <v>15.48</v>
      </c>
    </row>
    <row r="805" spans="1:10" x14ac:dyDescent="0.25">
      <c r="A805" s="155"/>
      <c r="B805" s="155"/>
      <c r="C805" s="155"/>
      <c r="D805" s="155"/>
      <c r="E805" s="155" t="s">
        <v>672</v>
      </c>
      <c r="F805" s="156">
        <v>35.979999999999997</v>
      </c>
      <c r="G805" s="155"/>
      <c r="H805" s="268" t="s">
        <v>673</v>
      </c>
      <c r="I805" s="268"/>
      <c r="J805" s="156">
        <v>159.78</v>
      </c>
    </row>
    <row r="806" spans="1:10" x14ac:dyDescent="0.25">
      <c r="A806" s="271" t="s">
        <v>789</v>
      </c>
      <c r="B806" s="271"/>
      <c r="C806" s="271"/>
      <c r="D806" s="271"/>
      <c r="E806" s="271"/>
      <c r="F806" s="271"/>
      <c r="G806" s="271"/>
      <c r="H806" s="271"/>
      <c r="I806" s="271"/>
      <c r="J806" s="271"/>
    </row>
    <row r="807" spans="1:10" ht="15.75" thickBot="1" x14ac:dyDescent="0.3">
      <c r="A807" s="266" t="s">
        <v>1180</v>
      </c>
      <c r="B807" s="266"/>
      <c r="C807" s="266"/>
      <c r="D807" s="266"/>
      <c r="E807" s="266"/>
      <c r="F807" s="266"/>
      <c r="G807" s="266"/>
      <c r="H807" s="266"/>
      <c r="I807" s="266"/>
      <c r="J807" s="266"/>
    </row>
    <row r="808" spans="1:10" ht="15.75" thickTop="1" x14ac:dyDescent="0.25">
      <c r="A808" s="188"/>
      <c r="B808" s="188"/>
      <c r="C808" s="188"/>
      <c r="D808" s="188"/>
      <c r="E808" s="188"/>
      <c r="F808" s="188"/>
      <c r="G808" s="188"/>
      <c r="H808" s="188"/>
      <c r="I808" s="188"/>
      <c r="J808" s="188"/>
    </row>
    <row r="809" spans="1:10" x14ac:dyDescent="0.25">
      <c r="A809" s="141"/>
      <c r="B809" s="142" t="s">
        <v>144</v>
      </c>
      <c r="C809" s="141" t="s">
        <v>145</v>
      </c>
      <c r="D809" s="141" t="s">
        <v>146</v>
      </c>
      <c r="E809" s="272" t="s">
        <v>659</v>
      </c>
      <c r="F809" s="272"/>
      <c r="G809" s="143" t="s">
        <v>147</v>
      </c>
      <c r="H809" s="142" t="s">
        <v>101</v>
      </c>
      <c r="I809" s="142" t="s">
        <v>148</v>
      </c>
      <c r="J809" s="142" t="s">
        <v>4</v>
      </c>
    </row>
    <row r="810" spans="1:10" ht="38.25" x14ac:dyDescent="0.25">
      <c r="A810" s="144" t="s">
        <v>660</v>
      </c>
      <c r="B810" s="145" t="s">
        <v>1110</v>
      </c>
      <c r="C810" s="144" t="s">
        <v>152</v>
      </c>
      <c r="D810" s="144" t="s">
        <v>1111</v>
      </c>
      <c r="E810" s="269" t="s">
        <v>995</v>
      </c>
      <c r="F810" s="269"/>
      <c r="G810" s="146" t="s">
        <v>100</v>
      </c>
      <c r="H810" s="149">
        <v>1</v>
      </c>
      <c r="I810" s="147">
        <v>1.53</v>
      </c>
      <c r="J810" s="147">
        <v>1.53</v>
      </c>
    </row>
    <row r="811" spans="1:10" ht="25.5" x14ac:dyDescent="0.25">
      <c r="A811" s="150" t="s">
        <v>662</v>
      </c>
      <c r="B811" s="151" t="s">
        <v>998</v>
      </c>
      <c r="C811" s="150" t="s">
        <v>161</v>
      </c>
      <c r="D811" s="150" t="s">
        <v>999</v>
      </c>
      <c r="E811" s="270" t="s">
        <v>665</v>
      </c>
      <c r="F811" s="270"/>
      <c r="G811" s="152" t="s">
        <v>666</v>
      </c>
      <c r="H811" s="153">
        <v>0.02</v>
      </c>
      <c r="I811" s="154">
        <v>20.96</v>
      </c>
      <c r="J811" s="154">
        <v>0.41</v>
      </c>
    </row>
    <row r="812" spans="1:10" ht="25.5" x14ac:dyDescent="0.25">
      <c r="A812" s="150" t="s">
        <v>662</v>
      </c>
      <c r="B812" s="151" t="s">
        <v>996</v>
      </c>
      <c r="C812" s="150" t="s">
        <v>161</v>
      </c>
      <c r="D812" s="150" t="s">
        <v>997</v>
      </c>
      <c r="E812" s="270" t="s">
        <v>665</v>
      </c>
      <c r="F812" s="270"/>
      <c r="G812" s="152" t="s">
        <v>666</v>
      </c>
      <c r="H812" s="153">
        <v>0.02</v>
      </c>
      <c r="I812" s="154">
        <v>16.68</v>
      </c>
      <c r="J812" s="154">
        <v>0.33</v>
      </c>
    </row>
    <row r="813" spans="1:10" ht="25.5" x14ac:dyDescent="0.25">
      <c r="A813" s="189" t="s">
        <v>798</v>
      </c>
      <c r="B813" s="190" t="s">
        <v>1181</v>
      </c>
      <c r="C813" s="189" t="s">
        <v>161</v>
      </c>
      <c r="D813" s="189" t="s">
        <v>1182</v>
      </c>
      <c r="E813" s="267" t="s">
        <v>805</v>
      </c>
      <c r="F813" s="267"/>
      <c r="G813" s="191" t="s">
        <v>157</v>
      </c>
      <c r="H813" s="192">
        <v>0.01</v>
      </c>
      <c r="I813" s="193">
        <v>3.38</v>
      </c>
      <c r="J813" s="193">
        <v>0.03</v>
      </c>
    </row>
    <row r="814" spans="1:10" ht="25.5" x14ac:dyDescent="0.25">
      <c r="A814" s="189" t="s">
        <v>798</v>
      </c>
      <c r="B814" s="190" t="s">
        <v>1183</v>
      </c>
      <c r="C814" s="189" t="s">
        <v>161</v>
      </c>
      <c r="D814" s="189" t="s">
        <v>1184</v>
      </c>
      <c r="E814" s="267" t="s">
        <v>805</v>
      </c>
      <c r="F814" s="267"/>
      <c r="G814" s="191" t="s">
        <v>100</v>
      </c>
      <c r="H814" s="192">
        <v>1.19</v>
      </c>
      <c r="I814" s="193">
        <v>0.64</v>
      </c>
      <c r="J814" s="193">
        <v>0.76</v>
      </c>
    </row>
    <row r="815" spans="1:10" ht="25.5" x14ac:dyDescent="0.25">
      <c r="A815" s="155"/>
      <c r="B815" s="155"/>
      <c r="C815" s="155"/>
      <c r="D815" s="155"/>
      <c r="E815" s="155" t="s">
        <v>669</v>
      </c>
      <c r="F815" s="156">
        <v>0.30969845150774244</v>
      </c>
      <c r="G815" s="155" t="s">
        <v>670</v>
      </c>
      <c r="H815" s="156">
        <v>0.26</v>
      </c>
      <c r="I815" s="155" t="s">
        <v>671</v>
      </c>
      <c r="J815" s="156">
        <v>0.56999999999999995</v>
      </c>
    </row>
    <row r="816" spans="1:10" x14ac:dyDescent="0.25">
      <c r="A816" s="155"/>
      <c r="B816" s="155"/>
      <c r="C816" s="155"/>
      <c r="D816" s="155"/>
      <c r="E816" s="155" t="s">
        <v>672</v>
      </c>
      <c r="F816" s="156">
        <v>0.44</v>
      </c>
      <c r="G816" s="155"/>
      <c r="H816" s="268" t="s">
        <v>673</v>
      </c>
      <c r="I816" s="268"/>
      <c r="J816" s="156">
        <v>1.97</v>
      </c>
    </row>
    <row r="817" spans="1:10" x14ac:dyDescent="0.25">
      <c r="A817" s="271" t="s">
        <v>789</v>
      </c>
      <c r="B817" s="271"/>
      <c r="C817" s="271"/>
      <c r="D817" s="271"/>
      <c r="E817" s="271"/>
      <c r="F817" s="271"/>
      <c r="G817" s="271"/>
      <c r="H817" s="271"/>
      <c r="I817" s="271"/>
      <c r="J817" s="271"/>
    </row>
    <row r="818" spans="1:10" ht="15.75" thickBot="1" x14ac:dyDescent="0.3">
      <c r="A818" s="266" t="s">
        <v>1185</v>
      </c>
      <c r="B818" s="266"/>
      <c r="C818" s="266"/>
      <c r="D818" s="266"/>
      <c r="E818" s="266"/>
      <c r="F818" s="266"/>
      <c r="G818" s="266"/>
      <c r="H818" s="266"/>
      <c r="I818" s="266"/>
      <c r="J818" s="266"/>
    </row>
    <row r="819" spans="1:10" ht="15.75" thickTop="1" x14ac:dyDescent="0.25">
      <c r="A819" s="188"/>
      <c r="B819" s="188"/>
      <c r="C819" s="188"/>
      <c r="D819" s="188"/>
      <c r="E819" s="188"/>
      <c r="F819" s="188"/>
      <c r="G819" s="188"/>
      <c r="H819" s="188"/>
      <c r="I819" s="188"/>
      <c r="J819" s="188"/>
    </row>
    <row r="820" spans="1:10" x14ac:dyDescent="0.25">
      <c r="A820" s="141"/>
      <c r="B820" s="142" t="s">
        <v>144</v>
      </c>
      <c r="C820" s="141" t="s">
        <v>145</v>
      </c>
      <c r="D820" s="141" t="s">
        <v>146</v>
      </c>
      <c r="E820" s="272" t="s">
        <v>659</v>
      </c>
      <c r="F820" s="272"/>
      <c r="G820" s="143" t="s">
        <v>147</v>
      </c>
      <c r="H820" s="142" t="s">
        <v>101</v>
      </c>
      <c r="I820" s="142" t="s">
        <v>148</v>
      </c>
      <c r="J820" s="142" t="s">
        <v>4</v>
      </c>
    </row>
    <row r="821" spans="1:10" ht="25.5" x14ac:dyDescent="0.25">
      <c r="A821" s="144" t="s">
        <v>660</v>
      </c>
      <c r="B821" s="145" t="s">
        <v>1025</v>
      </c>
      <c r="C821" s="144" t="s">
        <v>152</v>
      </c>
      <c r="D821" s="144" t="s">
        <v>1026</v>
      </c>
      <c r="E821" s="269" t="s">
        <v>995</v>
      </c>
      <c r="F821" s="269"/>
      <c r="G821" s="146" t="s">
        <v>157</v>
      </c>
      <c r="H821" s="149">
        <v>1</v>
      </c>
      <c r="I821" s="147">
        <v>27.53</v>
      </c>
      <c r="J821" s="147">
        <v>27.53</v>
      </c>
    </row>
    <row r="822" spans="1:10" ht="25.5" x14ac:dyDescent="0.25">
      <c r="A822" s="150" t="s">
        <v>662</v>
      </c>
      <c r="B822" s="151" t="s">
        <v>1186</v>
      </c>
      <c r="C822" s="150" t="s">
        <v>161</v>
      </c>
      <c r="D822" s="150" t="s">
        <v>1187</v>
      </c>
      <c r="E822" s="270" t="s">
        <v>995</v>
      </c>
      <c r="F822" s="270"/>
      <c r="G822" s="152" t="s">
        <v>157</v>
      </c>
      <c r="H822" s="153">
        <v>1</v>
      </c>
      <c r="I822" s="154">
        <v>12.82</v>
      </c>
      <c r="J822" s="154">
        <v>12.82</v>
      </c>
    </row>
    <row r="823" spans="1:10" ht="25.5" x14ac:dyDescent="0.25">
      <c r="A823" s="150" t="s">
        <v>662</v>
      </c>
      <c r="B823" s="151" t="s">
        <v>1018</v>
      </c>
      <c r="C823" s="150" t="s">
        <v>161</v>
      </c>
      <c r="D823" s="150" t="s">
        <v>1019</v>
      </c>
      <c r="E823" s="270" t="s">
        <v>995</v>
      </c>
      <c r="F823" s="270"/>
      <c r="G823" s="152" t="s">
        <v>157</v>
      </c>
      <c r="H823" s="153">
        <v>1</v>
      </c>
      <c r="I823" s="154">
        <v>14.71</v>
      </c>
      <c r="J823" s="154">
        <v>14.71</v>
      </c>
    </row>
    <row r="824" spans="1:10" ht="25.5" x14ac:dyDescent="0.25">
      <c r="A824" s="155"/>
      <c r="B824" s="155"/>
      <c r="C824" s="155"/>
      <c r="D824" s="155"/>
      <c r="E824" s="155" t="s">
        <v>669</v>
      </c>
      <c r="F824" s="156">
        <v>9.4104863000000005</v>
      </c>
      <c r="G824" s="155" t="s">
        <v>670</v>
      </c>
      <c r="H824" s="156">
        <v>7.91</v>
      </c>
      <c r="I824" s="155" t="s">
        <v>671</v>
      </c>
      <c r="J824" s="156">
        <v>17.32</v>
      </c>
    </row>
    <row r="825" spans="1:10" ht="15.75" thickBot="1" x14ac:dyDescent="0.3">
      <c r="A825" s="155"/>
      <c r="B825" s="155"/>
      <c r="C825" s="155"/>
      <c r="D825" s="155"/>
      <c r="E825" s="155" t="s">
        <v>672</v>
      </c>
      <c r="F825" s="156">
        <v>8</v>
      </c>
      <c r="G825" s="155"/>
      <c r="H825" s="268" t="s">
        <v>673</v>
      </c>
      <c r="I825" s="268"/>
      <c r="J825" s="156">
        <v>35.53</v>
      </c>
    </row>
    <row r="826" spans="1:10" ht="15.75" thickTop="1" x14ac:dyDescent="0.25">
      <c r="A826" s="188"/>
      <c r="B826" s="188"/>
      <c r="C826" s="188"/>
      <c r="D826" s="188"/>
      <c r="E826" s="188"/>
      <c r="F826" s="188"/>
      <c r="G826" s="188"/>
      <c r="H826" s="188"/>
      <c r="I826" s="188"/>
      <c r="J826" s="188"/>
    </row>
    <row r="827" spans="1:10" x14ac:dyDescent="0.25">
      <c r="A827" s="141"/>
      <c r="B827" s="142" t="s">
        <v>144</v>
      </c>
      <c r="C827" s="141" t="s">
        <v>145</v>
      </c>
      <c r="D827" s="141" t="s">
        <v>146</v>
      </c>
      <c r="E827" s="272" t="s">
        <v>659</v>
      </c>
      <c r="F827" s="272"/>
      <c r="G827" s="143" t="s">
        <v>147</v>
      </c>
      <c r="H827" s="142" t="s">
        <v>101</v>
      </c>
      <c r="I827" s="142" t="s">
        <v>148</v>
      </c>
      <c r="J827" s="142" t="s">
        <v>4</v>
      </c>
    </row>
    <row r="828" spans="1:10" ht="38.25" x14ac:dyDescent="0.25">
      <c r="A828" s="144" t="s">
        <v>660</v>
      </c>
      <c r="B828" s="145" t="s">
        <v>1106</v>
      </c>
      <c r="C828" s="144" t="s">
        <v>152</v>
      </c>
      <c r="D828" s="144" t="s">
        <v>1107</v>
      </c>
      <c r="E828" s="269" t="s">
        <v>995</v>
      </c>
      <c r="F828" s="269"/>
      <c r="G828" s="146" t="s">
        <v>100</v>
      </c>
      <c r="H828" s="149">
        <v>1</v>
      </c>
      <c r="I828" s="147">
        <v>56.9</v>
      </c>
      <c r="J828" s="147">
        <v>56.9</v>
      </c>
    </row>
    <row r="829" spans="1:10" ht="25.5" x14ac:dyDescent="0.25">
      <c r="A829" s="150" t="s">
        <v>662</v>
      </c>
      <c r="B829" s="151" t="s">
        <v>792</v>
      </c>
      <c r="C829" s="150" t="s">
        <v>161</v>
      </c>
      <c r="D829" s="150" t="s">
        <v>793</v>
      </c>
      <c r="E829" s="270" t="s">
        <v>665</v>
      </c>
      <c r="F829" s="270"/>
      <c r="G829" s="152" t="s">
        <v>666</v>
      </c>
      <c r="H829" s="153">
        <v>0.75</v>
      </c>
      <c r="I829" s="154">
        <v>16.32</v>
      </c>
      <c r="J829" s="154">
        <v>12.24</v>
      </c>
    </row>
    <row r="830" spans="1:10" ht="25.5" x14ac:dyDescent="0.25">
      <c r="A830" s="150" t="s">
        <v>662</v>
      </c>
      <c r="B830" s="151" t="s">
        <v>998</v>
      </c>
      <c r="C830" s="150" t="s">
        <v>161</v>
      </c>
      <c r="D830" s="150" t="s">
        <v>999</v>
      </c>
      <c r="E830" s="270" t="s">
        <v>665</v>
      </c>
      <c r="F830" s="270"/>
      <c r="G830" s="152" t="s">
        <v>666</v>
      </c>
      <c r="H830" s="153">
        <v>0.75</v>
      </c>
      <c r="I830" s="154">
        <v>20.96</v>
      </c>
      <c r="J830" s="154">
        <v>15.72</v>
      </c>
    </row>
    <row r="831" spans="1:10" ht="38.25" x14ac:dyDescent="0.25">
      <c r="A831" s="189" t="s">
        <v>798</v>
      </c>
      <c r="B831" s="190" t="s">
        <v>1188</v>
      </c>
      <c r="C831" s="189" t="s">
        <v>161</v>
      </c>
      <c r="D831" s="189" t="s">
        <v>1189</v>
      </c>
      <c r="E831" s="267" t="s">
        <v>805</v>
      </c>
      <c r="F831" s="267"/>
      <c r="G831" s="191" t="s">
        <v>157</v>
      </c>
      <c r="H831" s="192">
        <v>6</v>
      </c>
      <c r="I831" s="193">
        <v>0.24</v>
      </c>
      <c r="J831" s="193">
        <v>1.44</v>
      </c>
    </row>
    <row r="832" spans="1:10" x14ac:dyDescent="0.25">
      <c r="A832" s="189" t="s">
        <v>798</v>
      </c>
      <c r="B832" s="190" t="s">
        <v>1190</v>
      </c>
      <c r="C832" s="189" t="s">
        <v>810</v>
      </c>
      <c r="D832" s="189" t="s">
        <v>1191</v>
      </c>
      <c r="E832" s="267" t="s">
        <v>805</v>
      </c>
      <c r="F832" s="267"/>
      <c r="G832" s="191" t="s">
        <v>114</v>
      </c>
      <c r="H832" s="192">
        <v>1</v>
      </c>
      <c r="I832" s="193">
        <v>27.5</v>
      </c>
      <c r="J832" s="193">
        <v>27.5</v>
      </c>
    </row>
    <row r="833" spans="1:10" ht="25.5" x14ac:dyDescent="0.25">
      <c r="A833" s="155"/>
      <c r="B833" s="155"/>
      <c r="C833" s="155"/>
      <c r="D833" s="155"/>
      <c r="E833" s="155" t="s">
        <v>669</v>
      </c>
      <c r="F833" s="156">
        <v>11.703341483292583</v>
      </c>
      <c r="G833" s="155" t="s">
        <v>670</v>
      </c>
      <c r="H833" s="156">
        <v>9.84</v>
      </c>
      <c r="I833" s="155" t="s">
        <v>671</v>
      </c>
      <c r="J833" s="156">
        <v>21.54</v>
      </c>
    </row>
    <row r="834" spans="1:10" x14ac:dyDescent="0.25">
      <c r="A834" s="155"/>
      <c r="B834" s="155"/>
      <c r="C834" s="155"/>
      <c r="D834" s="155"/>
      <c r="E834" s="155" t="s">
        <v>672</v>
      </c>
      <c r="F834" s="156">
        <v>16.54</v>
      </c>
      <c r="G834" s="155"/>
      <c r="H834" s="268" t="s">
        <v>673</v>
      </c>
      <c r="I834" s="268"/>
      <c r="J834" s="156">
        <v>73.44</v>
      </c>
    </row>
    <row r="835" spans="1:10" x14ac:dyDescent="0.25">
      <c r="A835" s="271" t="s">
        <v>789</v>
      </c>
      <c r="B835" s="271"/>
      <c r="C835" s="271"/>
      <c r="D835" s="271"/>
      <c r="E835" s="271"/>
      <c r="F835" s="271"/>
      <c r="G835" s="271"/>
      <c r="H835" s="271"/>
      <c r="I835" s="271"/>
      <c r="J835" s="271"/>
    </row>
    <row r="836" spans="1:10" ht="15.75" thickBot="1" x14ac:dyDescent="0.3">
      <c r="A836" s="266" t="s">
        <v>1192</v>
      </c>
      <c r="B836" s="266"/>
      <c r="C836" s="266"/>
      <c r="D836" s="266"/>
      <c r="E836" s="266"/>
      <c r="F836" s="266"/>
      <c r="G836" s="266"/>
      <c r="H836" s="266"/>
      <c r="I836" s="266"/>
      <c r="J836" s="266"/>
    </row>
    <row r="837" spans="1:10" ht="15.75" thickTop="1" x14ac:dyDescent="0.25">
      <c r="A837" s="188"/>
      <c r="B837" s="188"/>
      <c r="C837" s="188"/>
      <c r="D837" s="188"/>
      <c r="E837" s="188"/>
      <c r="F837" s="188"/>
      <c r="G837" s="188"/>
      <c r="H837" s="188"/>
      <c r="I837" s="188"/>
      <c r="J837" s="188"/>
    </row>
    <row r="838" spans="1:10" x14ac:dyDescent="0.25">
      <c r="A838" s="141"/>
      <c r="B838" s="142" t="s">
        <v>144</v>
      </c>
      <c r="C838" s="141" t="s">
        <v>145</v>
      </c>
      <c r="D838" s="141" t="s">
        <v>146</v>
      </c>
      <c r="E838" s="272" t="s">
        <v>659</v>
      </c>
      <c r="F838" s="272"/>
      <c r="G838" s="143" t="s">
        <v>147</v>
      </c>
      <c r="H838" s="142" t="s">
        <v>101</v>
      </c>
      <c r="I838" s="142" t="s">
        <v>148</v>
      </c>
      <c r="J838" s="142" t="s">
        <v>4</v>
      </c>
    </row>
    <row r="839" spans="1:10" ht="38.25" x14ac:dyDescent="0.25">
      <c r="A839" s="144" t="s">
        <v>660</v>
      </c>
      <c r="B839" s="145" t="s">
        <v>1104</v>
      </c>
      <c r="C839" s="144" t="s">
        <v>152</v>
      </c>
      <c r="D839" s="144" t="s">
        <v>1105</v>
      </c>
      <c r="E839" s="269" t="s">
        <v>995</v>
      </c>
      <c r="F839" s="269"/>
      <c r="G839" s="146" t="s">
        <v>157</v>
      </c>
      <c r="H839" s="149">
        <v>1</v>
      </c>
      <c r="I839" s="147">
        <v>101.51</v>
      </c>
      <c r="J839" s="147">
        <v>101.51</v>
      </c>
    </row>
    <row r="840" spans="1:10" ht="25.5" x14ac:dyDescent="0.25">
      <c r="A840" s="150" t="s">
        <v>662</v>
      </c>
      <c r="B840" s="151" t="s">
        <v>792</v>
      </c>
      <c r="C840" s="150" t="s">
        <v>161</v>
      </c>
      <c r="D840" s="150" t="s">
        <v>793</v>
      </c>
      <c r="E840" s="270" t="s">
        <v>665</v>
      </c>
      <c r="F840" s="270"/>
      <c r="G840" s="152" t="s">
        <v>666</v>
      </c>
      <c r="H840" s="153">
        <v>0.25</v>
      </c>
      <c r="I840" s="154">
        <v>16.32</v>
      </c>
      <c r="J840" s="154">
        <v>4.08</v>
      </c>
    </row>
    <row r="841" spans="1:10" ht="25.5" x14ac:dyDescent="0.25">
      <c r="A841" s="150" t="s">
        <v>662</v>
      </c>
      <c r="B841" s="151" t="s">
        <v>998</v>
      </c>
      <c r="C841" s="150" t="s">
        <v>161</v>
      </c>
      <c r="D841" s="150" t="s">
        <v>999</v>
      </c>
      <c r="E841" s="270" t="s">
        <v>665</v>
      </c>
      <c r="F841" s="270"/>
      <c r="G841" s="152" t="s">
        <v>666</v>
      </c>
      <c r="H841" s="153">
        <v>0.75</v>
      </c>
      <c r="I841" s="154">
        <v>20.96</v>
      </c>
      <c r="J841" s="154">
        <v>15.72</v>
      </c>
    </row>
    <row r="842" spans="1:10" ht="25.5" x14ac:dyDescent="0.25">
      <c r="A842" s="189" t="s">
        <v>798</v>
      </c>
      <c r="B842" s="190" t="s">
        <v>1193</v>
      </c>
      <c r="C842" s="189" t="s">
        <v>810</v>
      </c>
      <c r="D842" s="189" t="s">
        <v>1194</v>
      </c>
      <c r="E842" s="267" t="s">
        <v>805</v>
      </c>
      <c r="F842" s="267"/>
      <c r="G842" s="191" t="s">
        <v>153</v>
      </c>
      <c r="H842" s="192">
        <v>1</v>
      </c>
      <c r="I842" s="193">
        <v>81.709999999999994</v>
      </c>
      <c r="J842" s="193">
        <v>81.709999999999994</v>
      </c>
    </row>
    <row r="843" spans="1:10" ht="25.5" x14ac:dyDescent="0.25">
      <c r="A843" s="155"/>
      <c r="B843" s="155"/>
      <c r="C843" s="155"/>
      <c r="D843" s="155"/>
      <c r="E843" s="155" t="s">
        <v>669</v>
      </c>
      <c r="F843" s="156">
        <v>8.4107579462102695</v>
      </c>
      <c r="G843" s="155" t="s">
        <v>670</v>
      </c>
      <c r="H843" s="156">
        <v>7.07</v>
      </c>
      <c r="I843" s="155" t="s">
        <v>671</v>
      </c>
      <c r="J843" s="156">
        <v>15.48</v>
      </c>
    </row>
    <row r="844" spans="1:10" x14ac:dyDescent="0.25">
      <c r="A844" s="155"/>
      <c r="B844" s="155"/>
      <c r="C844" s="155"/>
      <c r="D844" s="155"/>
      <c r="E844" s="155" t="s">
        <v>672</v>
      </c>
      <c r="F844" s="156">
        <v>29.5</v>
      </c>
      <c r="G844" s="155"/>
      <c r="H844" s="268" t="s">
        <v>673</v>
      </c>
      <c r="I844" s="268"/>
      <c r="J844" s="156">
        <v>131.01</v>
      </c>
    </row>
    <row r="845" spans="1:10" x14ac:dyDescent="0.25">
      <c r="A845" s="271" t="s">
        <v>789</v>
      </c>
      <c r="B845" s="271"/>
      <c r="C845" s="271"/>
      <c r="D845" s="271"/>
      <c r="E845" s="271"/>
      <c r="F845" s="271"/>
      <c r="G845" s="271"/>
      <c r="H845" s="271"/>
      <c r="I845" s="271"/>
      <c r="J845" s="271"/>
    </row>
    <row r="846" spans="1:10" ht="15.75" thickBot="1" x14ac:dyDescent="0.3">
      <c r="A846" s="266" t="s">
        <v>1177</v>
      </c>
      <c r="B846" s="266"/>
      <c r="C846" s="266"/>
      <c r="D846" s="266"/>
      <c r="E846" s="266"/>
      <c r="F846" s="266"/>
      <c r="G846" s="266"/>
      <c r="H846" s="266"/>
      <c r="I846" s="266"/>
      <c r="J846" s="266"/>
    </row>
    <row r="847" spans="1:10" ht="15.75" thickTop="1" x14ac:dyDescent="0.25">
      <c r="A847" s="188"/>
      <c r="B847" s="188"/>
      <c r="C847" s="188"/>
      <c r="D847" s="188"/>
      <c r="E847" s="188"/>
      <c r="F847" s="188"/>
      <c r="G847" s="188"/>
      <c r="H847" s="188"/>
      <c r="I847" s="188"/>
      <c r="J847" s="188"/>
    </row>
    <row r="848" spans="1:10" x14ac:dyDescent="0.25">
      <c r="A848" s="141"/>
      <c r="B848" s="142" t="s">
        <v>144</v>
      </c>
      <c r="C848" s="141" t="s">
        <v>145</v>
      </c>
      <c r="D848" s="141" t="s">
        <v>146</v>
      </c>
      <c r="E848" s="272" t="s">
        <v>659</v>
      </c>
      <c r="F848" s="272"/>
      <c r="G848" s="143" t="s">
        <v>147</v>
      </c>
      <c r="H848" s="142" t="s">
        <v>101</v>
      </c>
      <c r="I848" s="142" t="s">
        <v>148</v>
      </c>
      <c r="J848" s="142" t="s">
        <v>4</v>
      </c>
    </row>
    <row r="849" spans="1:10" x14ac:dyDescent="0.25">
      <c r="A849" s="144" t="s">
        <v>660</v>
      </c>
      <c r="B849" s="145" t="s">
        <v>1112</v>
      </c>
      <c r="C849" s="144" t="s">
        <v>152</v>
      </c>
      <c r="D849" s="144" t="s">
        <v>1113</v>
      </c>
      <c r="E849" s="269" t="s">
        <v>995</v>
      </c>
      <c r="F849" s="269"/>
      <c r="G849" s="146" t="s">
        <v>157</v>
      </c>
      <c r="H849" s="149">
        <v>1</v>
      </c>
      <c r="I849" s="147">
        <v>11.76</v>
      </c>
      <c r="J849" s="147">
        <v>11.76</v>
      </c>
    </row>
    <row r="850" spans="1:10" ht="25.5" x14ac:dyDescent="0.25">
      <c r="A850" s="150" t="s">
        <v>662</v>
      </c>
      <c r="B850" s="151" t="s">
        <v>998</v>
      </c>
      <c r="C850" s="150" t="s">
        <v>161</v>
      </c>
      <c r="D850" s="150" t="s">
        <v>999</v>
      </c>
      <c r="E850" s="270" t="s">
        <v>665</v>
      </c>
      <c r="F850" s="270"/>
      <c r="G850" s="152" t="s">
        <v>666</v>
      </c>
      <c r="H850" s="153">
        <v>0.3</v>
      </c>
      <c r="I850" s="154">
        <v>20.96</v>
      </c>
      <c r="J850" s="154">
        <v>6.28</v>
      </c>
    </row>
    <row r="851" spans="1:10" ht="25.5" x14ac:dyDescent="0.25">
      <c r="A851" s="189" t="s">
        <v>798</v>
      </c>
      <c r="B851" s="190" t="s">
        <v>1195</v>
      </c>
      <c r="C851" s="189" t="s">
        <v>1088</v>
      </c>
      <c r="D851" s="189" t="s">
        <v>1196</v>
      </c>
      <c r="E851" s="267" t="s">
        <v>805</v>
      </c>
      <c r="F851" s="267"/>
      <c r="G851" s="191" t="s">
        <v>153</v>
      </c>
      <c r="H851" s="192">
        <v>1</v>
      </c>
      <c r="I851" s="193">
        <v>5.48</v>
      </c>
      <c r="J851" s="193">
        <v>5.48</v>
      </c>
    </row>
    <row r="852" spans="1:10" ht="25.5" x14ac:dyDescent="0.25">
      <c r="A852" s="155"/>
      <c r="B852" s="155"/>
      <c r="C852" s="155"/>
      <c r="D852" s="155"/>
      <c r="E852" s="155" t="s">
        <v>669</v>
      </c>
      <c r="F852" s="156">
        <v>2.7057864710676447</v>
      </c>
      <c r="G852" s="155" t="s">
        <v>670</v>
      </c>
      <c r="H852" s="156">
        <v>2.27</v>
      </c>
      <c r="I852" s="155" t="s">
        <v>671</v>
      </c>
      <c r="J852" s="156">
        <v>4.9800000000000004</v>
      </c>
    </row>
    <row r="853" spans="1:10" x14ac:dyDescent="0.25">
      <c r="A853" s="155"/>
      <c r="B853" s="155"/>
      <c r="C853" s="155"/>
      <c r="D853" s="155"/>
      <c r="E853" s="155" t="s">
        <v>672</v>
      </c>
      <c r="F853" s="156">
        <v>3.41</v>
      </c>
      <c r="G853" s="155"/>
      <c r="H853" s="268" t="s">
        <v>673</v>
      </c>
      <c r="I853" s="268"/>
      <c r="J853" s="156">
        <v>15.17</v>
      </c>
    </row>
    <row r="854" spans="1:10" x14ac:dyDescent="0.25">
      <c r="A854" s="271" t="s">
        <v>789</v>
      </c>
      <c r="B854" s="271"/>
      <c r="C854" s="271"/>
      <c r="D854" s="271"/>
      <c r="E854" s="271"/>
      <c r="F854" s="271"/>
      <c r="G854" s="271"/>
      <c r="H854" s="271"/>
      <c r="I854" s="271"/>
      <c r="J854" s="271"/>
    </row>
    <row r="855" spans="1:10" ht="15.75" thickBot="1" x14ac:dyDescent="0.3">
      <c r="A855" s="266" t="s">
        <v>1197</v>
      </c>
      <c r="B855" s="266"/>
      <c r="C855" s="266"/>
      <c r="D855" s="266"/>
      <c r="E855" s="266"/>
      <c r="F855" s="266"/>
      <c r="G855" s="266"/>
      <c r="H855" s="266"/>
      <c r="I855" s="266"/>
      <c r="J855" s="266"/>
    </row>
    <row r="856" spans="1:10" ht="15.75" thickTop="1" x14ac:dyDescent="0.25">
      <c r="A856" s="188"/>
      <c r="B856" s="188"/>
      <c r="C856" s="188"/>
      <c r="D856" s="188"/>
      <c r="E856" s="188"/>
      <c r="F856" s="188"/>
      <c r="G856" s="188"/>
      <c r="H856" s="188"/>
      <c r="I856" s="188"/>
      <c r="J856" s="188"/>
    </row>
    <row r="857" spans="1:10" x14ac:dyDescent="0.25">
      <c r="A857" s="141"/>
      <c r="B857" s="142" t="s">
        <v>144</v>
      </c>
      <c r="C857" s="141" t="s">
        <v>145</v>
      </c>
      <c r="D857" s="141" t="s">
        <v>146</v>
      </c>
      <c r="E857" s="272" t="s">
        <v>659</v>
      </c>
      <c r="F857" s="272"/>
      <c r="G857" s="143" t="s">
        <v>147</v>
      </c>
      <c r="H857" s="142" t="s">
        <v>101</v>
      </c>
      <c r="I857" s="142" t="s">
        <v>148</v>
      </c>
      <c r="J857" s="142" t="s">
        <v>4</v>
      </c>
    </row>
    <row r="858" spans="1:10" x14ac:dyDescent="0.25">
      <c r="A858" s="144" t="s">
        <v>660</v>
      </c>
      <c r="B858" s="145" t="s">
        <v>1128</v>
      </c>
      <c r="C858" s="144" t="s">
        <v>152</v>
      </c>
      <c r="D858" s="144" t="s">
        <v>1129</v>
      </c>
      <c r="E858" s="269" t="s">
        <v>995</v>
      </c>
      <c r="F858" s="269"/>
      <c r="G858" s="146" t="s">
        <v>157</v>
      </c>
      <c r="H858" s="149">
        <v>1</v>
      </c>
      <c r="I858" s="147">
        <v>12.04</v>
      </c>
      <c r="J858" s="147">
        <v>12.04</v>
      </c>
    </row>
    <row r="859" spans="1:10" ht="25.5" x14ac:dyDescent="0.25">
      <c r="A859" s="150" t="s">
        <v>662</v>
      </c>
      <c r="B859" s="151" t="s">
        <v>998</v>
      </c>
      <c r="C859" s="150" t="s">
        <v>161</v>
      </c>
      <c r="D859" s="150" t="s">
        <v>999</v>
      </c>
      <c r="E859" s="270" t="s">
        <v>665</v>
      </c>
      <c r="F859" s="270"/>
      <c r="G859" s="152" t="s">
        <v>666</v>
      </c>
      <c r="H859" s="153">
        <v>0.3</v>
      </c>
      <c r="I859" s="154">
        <v>20.96</v>
      </c>
      <c r="J859" s="154">
        <v>6.28</v>
      </c>
    </row>
    <row r="860" spans="1:10" ht="25.5" x14ac:dyDescent="0.25">
      <c r="A860" s="189" t="s">
        <v>798</v>
      </c>
      <c r="B860" s="190" t="s">
        <v>1198</v>
      </c>
      <c r="C860" s="189" t="s">
        <v>1088</v>
      </c>
      <c r="D860" s="189" t="s">
        <v>1199</v>
      </c>
      <c r="E860" s="267" t="s">
        <v>805</v>
      </c>
      <c r="F860" s="267"/>
      <c r="G860" s="191" t="s">
        <v>153</v>
      </c>
      <c r="H860" s="192">
        <v>1</v>
      </c>
      <c r="I860" s="193">
        <v>5.76</v>
      </c>
      <c r="J860" s="193">
        <v>5.76</v>
      </c>
    </row>
    <row r="861" spans="1:10" ht="25.5" x14ac:dyDescent="0.25">
      <c r="A861" s="155"/>
      <c r="B861" s="155"/>
      <c r="C861" s="155"/>
      <c r="D861" s="155"/>
      <c r="E861" s="155" t="s">
        <v>669</v>
      </c>
      <c r="F861" s="156">
        <v>2.7057864710676447</v>
      </c>
      <c r="G861" s="155" t="s">
        <v>670</v>
      </c>
      <c r="H861" s="156">
        <v>2.27</v>
      </c>
      <c r="I861" s="155" t="s">
        <v>671</v>
      </c>
      <c r="J861" s="156">
        <v>4.9800000000000004</v>
      </c>
    </row>
    <row r="862" spans="1:10" x14ac:dyDescent="0.25">
      <c r="A862" s="155"/>
      <c r="B862" s="155"/>
      <c r="C862" s="155"/>
      <c r="D862" s="155"/>
      <c r="E862" s="155" t="s">
        <v>672</v>
      </c>
      <c r="F862" s="156">
        <v>3.5</v>
      </c>
      <c r="G862" s="155"/>
      <c r="H862" s="268" t="s">
        <v>673</v>
      </c>
      <c r="I862" s="268"/>
      <c r="J862" s="156">
        <v>15.54</v>
      </c>
    </row>
    <row r="863" spans="1:10" x14ac:dyDescent="0.25">
      <c r="A863" s="271" t="s">
        <v>789</v>
      </c>
      <c r="B863" s="271"/>
      <c r="C863" s="271"/>
      <c r="D863" s="271"/>
      <c r="E863" s="271"/>
      <c r="F863" s="271"/>
      <c r="G863" s="271"/>
      <c r="H863" s="271"/>
      <c r="I863" s="271"/>
      <c r="J863" s="271"/>
    </row>
    <row r="864" spans="1:10" ht="15.75" thickBot="1" x14ac:dyDescent="0.3">
      <c r="A864" s="266" t="s">
        <v>1197</v>
      </c>
      <c r="B864" s="266"/>
      <c r="C864" s="266"/>
      <c r="D864" s="266"/>
      <c r="E864" s="266"/>
      <c r="F864" s="266"/>
      <c r="G864" s="266"/>
      <c r="H864" s="266"/>
      <c r="I864" s="266"/>
      <c r="J864" s="266"/>
    </row>
    <row r="865" spans="1:10" ht="15.75" thickTop="1" x14ac:dyDescent="0.25">
      <c r="A865" s="188"/>
      <c r="B865" s="188"/>
      <c r="C865" s="188"/>
      <c r="D865" s="188"/>
      <c r="E865" s="188"/>
      <c r="F865" s="188"/>
      <c r="G865" s="188"/>
      <c r="H865" s="188"/>
      <c r="I865" s="188"/>
      <c r="J865" s="188"/>
    </row>
    <row r="866" spans="1:10" x14ac:dyDescent="0.25">
      <c r="A866" s="141"/>
      <c r="B866" s="142" t="s">
        <v>144</v>
      </c>
      <c r="C866" s="141" t="s">
        <v>145</v>
      </c>
      <c r="D866" s="141" t="s">
        <v>146</v>
      </c>
      <c r="E866" s="272" t="s">
        <v>659</v>
      </c>
      <c r="F866" s="272"/>
      <c r="G866" s="143" t="s">
        <v>147</v>
      </c>
      <c r="H866" s="142" t="s">
        <v>101</v>
      </c>
      <c r="I866" s="142" t="s">
        <v>148</v>
      </c>
      <c r="J866" s="142" t="s">
        <v>4</v>
      </c>
    </row>
    <row r="867" spans="1:10" x14ac:dyDescent="0.25">
      <c r="A867" s="144" t="s">
        <v>660</v>
      </c>
      <c r="B867" s="145" t="s">
        <v>1122</v>
      </c>
      <c r="C867" s="144" t="s">
        <v>152</v>
      </c>
      <c r="D867" s="144" t="s">
        <v>1123</v>
      </c>
      <c r="E867" s="269" t="s">
        <v>995</v>
      </c>
      <c r="F867" s="269"/>
      <c r="G867" s="146" t="s">
        <v>157</v>
      </c>
      <c r="H867" s="149">
        <v>1</v>
      </c>
      <c r="I867" s="147">
        <v>208</v>
      </c>
      <c r="J867" s="147">
        <v>208</v>
      </c>
    </row>
    <row r="868" spans="1:10" ht="25.5" x14ac:dyDescent="0.25">
      <c r="A868" s="150" t="s">
        <v>662</v>
      </c>
      <c r="B868" s="151" t="s">
        <v>998</v>
      </c>
      <c r="C868" s="150" t="s">
        <v>161</v>
      </c>
      <c r="D868" s="150" t="s">
        <v>999</v>
      </c>
      <c r="E868" s="270" t="s">
        <v>665</v>
      </c>
      <c r="F868" s="270"/>
      <c r="G868" s="152" t="s">
        <v>666</v>
      </c>
      <c r="H868" s="153">
        <v>0.2</v>
      </c>
      <c r="I868" s="154">
        <v>20.96</v>
      </c>
      <c r="J868" s="154">
        <v>4.1900000000000004</v>
      </c>
    </row>
    <row r="869" spans="1:10" ht="25.5" x14ac:dyDescent="0.25">
      <c r="A869" s="150" t="s">
        <v>662</v>
      </c>
      <c r="B869" s="151" t="s">
        <v>996</v>
      </c>
      <c r="C869" s="150" t="s">
        <v>161</v>
      </c>
      <c r="D869" s="150" t="s">
        <v>997</v>
      </c>
      <c r="E869" s="270" t="s">
        <v>665</v>
      </c>
      <c r="F869" s="270"/>
      <c r="G869" s="152" t="s">
        <v>666</v>
      </c>
      <c r="H869" s="153">
        <v>0.2</v>
      </c>
      <c r="I869" s="154">
        <v>16.68</v>
      </c>
      <c r="J869" s="154">
        <v>3.33</v>
      </c>
    </row>
    <row r="870" spans="1:10" ht="25.5" x14ac:dyDescent="0.25">
      <c r="A870" s="189" t="s">
        <v>798</v>
      </c>
      <c r="B870" s="190" t="s">
        <v>1200</v>
      </c>
      <c r="C870" s="189" t="s">
        <v>161</v>
      </c>
      <c r="D870" s="189" t="s">
        <v>1201</v>
      </c>
      <c r="E870" s="267" t="s">
        <v>805</v>
      </c>
      <c r="F870" s="267"/>
      <c r="G870" s="191" t="s">
        <v>157</v>
      </c>
      <c r="H870" s="192">
        <v>1</v>
      </c>
      <c r="I870" s="193">
        <v>196.46</v>
      </c>
      <c r="J870" s="193">
        <v>196.46</v>
      </c>
    </row>
    <row r="871" spans="1:10" ht="25.5" x14ac:dyDescent="0.25">
      <c r="A871" s="189" t="s">
        <v>798</v>
      </c>
      <c r="B871" s="190" t="s">
        <v>1202</v>
      </c>
      <c r="C871" s="189" t="s">
        <v>161</v>
      </c>
      <c r="D871" s="189" t="s">
        <v>1203</v>
      </c>
      <c r="E871" s="267" t="s">
        <v>805</v>
      </c>
      <c r="F871" s="267"/>
      <c r="G871" s="191" t="s">
        <v>157</v>
      </c>
      <c r="H871" s="192">
        <v>3</v>
      </c>
      <c r="I871" s="193">
        <v>1.34</v>
      </c>
      <c r="J871" s="193">
        <v>4.0199999999999996</v>
      </c>
    </row>
    <row r="872" spans="1:10" ht="25.5" x14ac:dyDescent="0.25">
      <c r="A872" s="155"/>
      <c r="B872" s="155"/>
      <c r="C872" s="155"/>
      <c r="D872" s="155"/>
      <c r="E872" s="155" t="s">
        <v>669</v>
      </c>
      <c r="F872" s="156">
        <v>3.1404509644118446</v>
      </c>
      <c r="G872" s="155" t="s">
        <v>670</v>
      </c>
      <c r="H872" s="156">
        <v>2.64</v>
      </c>
      <c r="I872" s="155" t="s">
        <v>671</v>
      </c>
      <c r="J872" s="156">
        <v>5.78</v>
      </c>
    </row>
    <row r="873" spans="1:10" x14ac:dyDescent="0.25">
      <c r="A873" s="155"/>
      <c r="B873" s="155"/>
      <c r="C873" s="155"/>
      <c r="D873" s="155"/>
      <c r="E873" s="155" t="s">
        <v>672</v>
      </c>
      <c r="F873" s="156">
        <v>60.46</v>
      </c>
      <c r="G873" s="155"/>
      <c r="H873" s="268" t="s">
        <v>673</v>
      </c>
      <c r="I873" s="268"/>
      <c r="J873" s="156">
        <v>268.45999999999998</v>
      </c>
    </row>
    <row r="874" spans="1:10" x14ac:dyDescent="0.25">
      <c r="A874" s="271" t="s">
        <v>789</v>
      </c>
      <c r="B874" s="271"/>
      <c r="C874" s="271"/>
      <c r="D874" s="271"/>
      <c r="E874" s="271"/>
      <c r="F874" s="271"/>
      <c r="G874" s="271"/>
      <c r="H874" s="271"/>
      <c r="I874" s="271"/>
      <c r="J874" s="271"/>
    </row>
    <row r="875" spans="1:10" ht="15.75" thickBot="1" x14ac:dyDescent="0.3">
      <c r="A875" s="266" t="s">
        <v>1204</v>
      </c>
      <c r="B875" s="266"/>
      <c r="C875" s="266"/>
      <c r="D875" s="266"/>
      <c r="E875" s="266"/>
      <c r="F875" s="266"/>
      <c r="G875" s="266"/>
      <c r="H875" s="266"/>
      <c r="I875" s="266"/>
      <c r="J875" s="266"/>
    </row>
    <row r="876" spans="1:10" ht="15.75" thickTop="1" x14ac:dyDescent="0.25">
      <c r="A876" s="188"/>
      <c r="B876" s="188"/>
      <c r="C876" s="188"/>
      <c r="D876" s="188"/>
      <c r="E876" s="188"/>
      <c r="F876" s="188"/>
      <c r="G876" s="188"/>
      <c r="H876" s="188"/>
      <c r="I876" s="188"/>
      <c r="J876" s="188"/>
    </row>
    <row r="877" spans="1:10" x14ac:dyDescent="0.25">
      <c r="A877" s="141"/>
      <c r="B877" s="142" t="s">
        <v>144</v>
      </c>
      <c r="C877" s="141" t="s">
        <v>145</v>
      </c>
      <c r="D877" s="141" t="s">
        <v>146</v>
      </c>
      <c r="E877" s="272" t="s">
        <v>659</v>
      </c>
      <c r="F877" s="272"/>
      <c r="G877" s="143" t="s">
        <v>147</v>
      </c>
      <c r="H877" s="142" t="s">
        <v>101</v>
      </c>
      <c r="I877" s="142" t="s">
        <v>148</v>
      </c>
      <c r="J877" s="142" t="s">
        <v>4</v>
      </c>
    </row>
    <row r="878" spans="1:10" x14ac:dyDescent="0.25">
      <c r="A878" s="144" t="s">
        <v>660</v>
      </c>
      <c r="B878" s="145" t="s">
        <v>1094</v>
      </c>
      <c r="C878" s="144" t="s">
        <v>152</v>
      </c>
      <c r="D878" s="144" t="s">
        <v>1095</v>
      </c>
      <c r="E878" s="269" t="s">
        <v>995</v>
      </c>
      <c r="F878" s="269"/>
      <c r="G878" s="146" t="s">
        <v>157</v>
      </c>
      <c r="H878" s="149">
        <v>1</v>
      </c>
      <c r="I878" s="147">
        <v>142.85</v>
      </c>
      <c r="J878" s="147">
        <v>142.85</v>
      </c>
    </row>
    <row r="879" spans="1:10" ht="25.5" x14ac:dyDescent="0.25">
      <c r="A879" s="150" t="s">
        <v>662</v>
      </c>
      <c r="B879" s="151" t="s">
        <v>998</v>
      </c>
      <c r="C879" s="150" t="s">
        <v>161</v>
      </c>
      <c r="D879" s="150" t="s">
        <v>999</v>
      </c>
      <c r="E879" s="270" t="s">
        <v>665</v>
      </c>
      <c r="F879" s="270"/>
      <c r="G879" s="152" t="s">
        <v>666</v>
      </c>
      <c r="H879" s="153">
        <v>0.14000000000000001</v>
      </c>
      <c r="I879" s="154">
        <v>20.96</v>
      </c>
      <c r="J879" s="154">
        <v>2.93</v>
      </c>
    </row>
    <row r="880" spans="1:10" ht="25.5" x14ac:dyDescent="0.25">
      <c r="A880" s="150" t="s">
        <v>662</v>
      </c>
      <c r="B880" s="151" t="s">
        <v>996</v>
      </c>
      <c r="C880" s="150" t="s">
        <v>161</v>
      </c>
      <c r="D880" s="150" t="s">
        <v>997</v>
      </c>
      <c r="E880" s="270" t="s">
        <v>665</v>
      </c>
      <c r="F880" s="270"/>
      <c r="G880" s="152" t="s">
        <v>666</v>
      </c>
      <c r="H880" s="153">
        <v>0.14000000000000001</v>
      </c>
      <c r="I880" s="154">
        <v>16.68</v>
      </c>
      <c r="J880" s="154">
        <v>2.33</v>
      </c>
    </row>
    <row r="881" spans="1:10" ht="25.5" x14ac:dyDescent="0.25">
      <c r="A881" s="189" t="s">
        <v>798</v>
      </c>
      <c r="B881" s="190" t="s">
        <v>1205</v>
      </c>
      <c r="C881" s="189" t="s">
        <v>161</v>
      </c>
      <c r="D881" s="189" t="s">
        <v>1206</v>
      </c>
      <c r="E881" s="267" t="s">
        <v>805</v>
      </c>
      <c r="F881" s="267"/>
      <c r="G881" s="191" t="s">
        <v>157</v>
      </c>
      <c r="H881" s="192">
        <v>3</v>
      </c>
      <c r="I881" s="193">
        <v>1.03</v>
      </c>
      <c r="J881" s="193">
        <v>3.09</v>
      </c>
    </row>
    <row r="882" spans="1:10" ht="25.5" x14ac:dyDescent="0.25">
      <c r="A882" s="189" t="s">
        <v>798</v>
      </c>
      <c r="B882" s="190" t="s">
        <v>1207</v>
      </c>
      <c r="C882" s="189" t="s">
        <v>161</v>
      </c>
      <c r="D882" s="189" t="s">
        <v>1208</v>
      </c>
      <c r="E882" s="267" t="s">
        <v>805</v>
      </c>
      <c r="F882" s="267"/>
      <c r="G882" s="191" t="s">
        <v>157</v>
      </c>
      <c r="H882" s="192">
        <v>1</v>
      </c>
      <c r="I882" s="193">
        <v>134.5</v>
      </c>
      <c r="J882" s="193">
        <v>134.5</v>
      </c>
    </row>
    <row r="883" spans="1:10" ht="25.5" x14ac:dyDescent="0.25">
      <c r="A883" s="155"/>
      <c r="B883" s="155"/>
      <c r="C883" s="155"/>
      <c r="D883" s="155"/>
      <c r="E883" s="155" t="s">
        <v>669</v>
      </c>
      <c r="F883" s="156">
        <v>2.1950556913882098</v>
      </c>
      <c r="G883" s="155" t="s">
        <v>670</v>
      </c>
      <c r="H883" s="156">
        <v>1.84</v>
      </c>
      <c r="I883" s="155" t="s">
        <v>671</v>
      </c>
      <c r="J883" s="156">
        <v>4.04</v>
      </c>
    </row>
    <row r="884" spans="1:10" x14ac:dyDescent="0.25">
      <c r="A884" s="155"/>
      <c r="B884" s="155"/>
      <c r="C884" s="155"/>
      <c r="D884" s="155"/>
      <c r="E884" s="155" t="s">
        <v>672</v>
      </c>
      <c r="F884" s="156">
        <v>41.52</v>
      </c>
      <c r="G884" s="155"/>
      <c r="H884" s="268" t="s">
        <v>673</v>
      </c>
      <c r="I884" s="268"/>
      <c r="J884" s="156">
        <v>184.37</v>
      </c>
    </row>
    <row r="885" spans="1:10" x14ac:dyDescent="0.25">
      <c r="A885" s="271" t="s">
        <v>789</v>
      </c>
      <c r="B885" s="271"/>
      <c r="C885" s="271"/>
      <c r="D885" s="271"/>
      <c r="E885" s="271"/>
      <c r="F885" s="271"/>
      <c r="G885" s="271"/>
      <c r="H885" s="271"/>
      <c r="I885" s="271"/>
      <c r="J885" s="271"/>
    </row>
    <row r="886" spans="1:10" ht="15.75" thickBot="1" x14ac:dyDescent="0.3">
      <c r="A886" s="266" t="s">
        <v>1209</v>
      </c>
      <c r="B886" s="266"/>
      <c r="C886" s="266"/>
      <c r="D886" s="266"/>
      <c r="E886" s="266"/>
      <c r="F886" s="266"/>
      <c r="G886" s="266"/>
      <c r="H886" s="266"/>
      <c r="I886" s="266"/>
      <c r="J886" s="266"/>
    </row>
    <row r="887" spans="1:10" ht="15.75" thickTop="1" x14ac:dyDescent="0.25">
      <c r="A887" s="188"/>
      <c r="B887" s="188"/>
      <c r="C887" s="188"/>
      <c r="D887" s="188"/>
      <c r="E887" s="188"/>
      <c r="F887" s="188"/>
      <c r="G887" s="188"/>
      <c r="H887" s="188"/>
      <c r="I887" s="188"/>
      <c r="J887" s="188"/>
    </row>
    <row r="888" spans="1:10" x14ac:dyDescent="0.25">
      <c r="A888" s="141"/>
      <c r="B888" s="142" t="s">
        <v>144</v>
      </c>
      <c r="C888" s="141" t="s">
        <v>145</v>
      </c>
      <c r="D888" s="141" t="s">
        <v>146</v>
      </c>
      <c r="E888" s="272" t="s">
        <v>659</v>
      </c>
      <c r="F888" s="272"/>
      <c r="G888" s="143" t="s">
        <v>147</v>
      </c>
      <c r="H888" s="142" t="s">
        <v>101</v>
      </c>
      <c r="I888" s="142" t="s">
        <v>148</v>
      </c>
      <c r="J888" s="142" t="s">
        <v>4</v>
      </c>
    </row>
    <row r="889" spans="1:10" x14ac:dyDescent="0.25">
      <c r="A889" s="144" t="s">
        <v>660</v>
      </c>
      <c r="B889" s="145" t="s">
        <v>1092</v>
      </c>
      <c r="C889" s="144" t="s">
        <v>152</v>
      </c>
      <c r="D889" s="144" t="s">
        <v>1093</v>
      </c>
      <c r="E889" s="269" t="s">
        <v>995</v>
      </c>
      <c r="F889" s="269"/>
      <c r="G889" s="146" t="s">
        <v>157</v>
      </c>
      <c r="H889" s="149">
        <v>1</v>
      </c>
      <c r="I889" s="147">
        <v>195.79</v>
      </c>
      <c r="J889" s="147">
        <v>195.79</v>
      </c>
    </row>
    <row r="890" spans="1:10" ht="25.5" x14ac:dyDescent="0.25">
      <c r="A890" s="150" t="s">
        <v>662</v>
      </c>
      <c r="B890" s="151" t="s">
        <v>998</v>
      </c>
      <c r="C890" s="150" t="s">
        <v>161</v>
      </c>
      <c r="D890" s="150" t="s">
        <v>999</v>
      </c>
      <c r="E890" s="270" t="s">
        <v>665</v>
      </c>
      <c r="F890" s="270"/>
      <c r="G890" s="152" t="s">
        <v>666</v>
      </c>
      <c r="H890" s="153">
        <v>0.1055</v>
      </c>
      <c r="I890" s="154">
        <v>20.96</v>
      </c>
      <c r="J890" s="154">
        <v>2.21</v>
      </c>
    </row>
    <row r="891" spans="1:10" ht="25.5" x14ac:dyDescent="0.25">
      <c r="A891" s="150" t="s">
        <v>662</v>
      </c>
      <c r="B891" s="151" t="s">
        <v>996</v>
      </c>
      <c r="C891" s="150" t="s">
        <v>161</v>
      </c>
      <c r="D891" s="150" t="s">
        <v>997</v>
      </c>
      <c r="E891" s="270" t="s">
        <v>665</v>
      </c>
      <c r="F891" s="270"/>
      <c r="G891" s="152" t="s">
        <v>666</v>
      </c>
      <c r="H891" s="153">
        <v>0.1055</v>
      </c>
      <c r="I891" s="154">
        <v>16.68</v>
      </c>
      <c r="J891" s="154">
        <v>1.75</v>
      </c>
    </row>
    <row r="892" spans="1:10" ht="25.5" x14ac:dyDescent="0.25">
      <c r="A892" s="189" t="s">
        <v>798</v>
      </c>
      <c r="B892" s="190" t="s">
        <v>1205</v>
      </c>
      <c r="C892" s="189" t="s">
        <v>161</v>
      </c>
      <c r="D892" s="189" t="s">
        <v>1206</v>
      </c>
      <c r="E892" s="267" t="s">
        <v>805</v>
      </c>
      <c r="F892" s="267"/>
      <c r="G892" s="191" t="s">
        <v>157</v>
      </c>
      <c r="H892" s="192">
        <v>3</v>
      </c>
      <c r="I892" s="193">
        <v>1.03</v>
      </c>
      <c r="J892" s="193">
        <v>3.09</v>
      </c>
    </row>
    <row r="893" spans="1:10" x14ac:dyDescent="0.25">
      <c r="A893" s="189" t="s">
        <v>798</v>
      </c>
      <c r="B893" s="190" t="s">
        <v>1210</v>
      </c>
      <c r="C893" s="189" t="s">
        <v>810</v>
      </c>
      <c r="D893" s="189" t="s">
        <v>1211</v>
      </c>
      <c r="E893" s="267" t="s">
        <v>805</v>
      </c>
      <c r="F893" s="267"/>
      <c r="G893" s="191" t="s">
        <v>153</v>
      </c>
      <c r="H893" s="192">
        <v>1</v>
      </c>
      <c r="I893" s="193">
        <v>188.74</v>
      </c>
      <c r="J893" s="193">
        <v>188.74</v>
      </c>
    </row>
    <row r="894" spans="1:10" ht="25.5" x14ac:dyDescent="0.25">
      <c r="A894" s="155"/>
      <c r="B894" s="155"/>
      <c r="C894" s="155"/>
      <c r="D894" s="155"/>
      <c r="E894" s="155" t="s">
        <v>669</v>
      </c>
      <c r="F894" s="156">
        <v>1.6571583808747623</v>
      </c>
      <c r="G894" s="155" t="s">
        <v>670</v>
      </c>
      <c r="H894" s="156">
        <v>1.39</v>
      </c>
      <c r="I894" s="155" t="s">
        <v>671</v>
      </c>
      <c r="J894" s="156">
        <v>3.05</v>
      </c>
    </row>
    <row r="895" spans="1:10" x14ac:dyDescent="0.25">
      <c r="A895" s="155"/>
      <c r="B895" s="155"/>
      <c r="C895" s="155"/>
      <c r="D895" s="155"/>
      <c r="E895" s="155" t="s">
        <v>672</v>
      </c>
      <c r="F895" s="156">
        <v>56.91</v>
      </c>
      <c r="G895" s="155"/>
      <c r="H895" s="268" t="s">
        <v>673</v>
      </c>
      <c r="I895" s="268"/>
      <c r="J895" s="156">
        <v>252.7</v>
      </c>
    </row>
    <row r="896" spans="1:10" x14ac:dyDescent="0.25">
      <c r="A896" s="271" t="s">
        <v>789</v>
      </c>
      <c r="B896" s="271"/>
      <c r="C896" s="271"/>
      <c r="D896" s="271"/>
      <c r="E896" s="271"/>
      <c r="F896" s="271"/>
      <c r="G896" s="271"/>
      <c r="H896" s="271"/>
      <c r="I896" s="271"/>
      <c r="J896" s="271"/>
    </row>
    <row r="897" spans="1:10" ht="15.75" thickBot="1" x14ac:dyDescent="0.3">
      <c r="A897" s="266" t="s">
        <v>1212</v>
      </c>
      <c r="B897" s="266"/>
      <c r="C897" s="266"/>
      <c r="D897" s="266"/>
      <c r="E897" s="266"/>
      <c r="F897" s="266"/>
      <c r="G897" s="266"/>
      <c r="H897" s="266"/>
      <c r="I897" s="266"/>
      <c r="J897" s="266"/>
    </row>
    <row r="898" spans="1:10" ht="15.75" thickTop="1" x14ac:dyDescent="0.25">
      <c r="A898" s="188"/>
      <c r="B898" s="188"/>
      <c r="C898" s="188"/>
      <c r="D898" s="188"/>
      <c r="E898" s="188"/>
      <c r="F898" s="188"/>
      <c r="G898" s="188"/>
      <c r="H898" s="188"/>
      <c r="I898" s="188"/>
      <c r="J898" s="188"/>
    </row>
    <row r="899" spans="1:10" x14ac:dyDescent="0.25">
      <c r="A899" s="141"/>
      <c r="B899" s="142" t="s">
        <v>144</v>
      </c>
      <c r="C899" s="141" t="s">
        <v>145</v>
      </c>
      <c r="D899" s="141" t="s">
        <v>146</v>
      </c>
      <c r="E899" s="272" t="s">
        <v>659</v>
      </c>
      <c r="F899" s="272"/>
      <c r="G899" s="143" t="s">
        <v>147</v>
      </c>
      <c r="H899" s="142" t="s">
        <v>101</v>
      </c>
      <c r="I899" s="142" t="s">
        <v>148</v>
      </c>
      <c r="J899" s="142" t="s">
        <v>4</v>
      </c>
    </row>
    <row r="900" spans="1:10" ht="25.5" x14ac:dyDescent="0.25">
      <c r="A900" s="144" t="s">
        <v>660</v>
      </c>
      <c r="B900" s="145" t="s">
        <v>1068</v>
      </c>
      <c r="C900" s="144" t="s">
        <v>152</v>
      </c>
      <c r="D900" s="144" t="s">
        <v>1069</v>
      </c>
      <c r="E900" s="269" t="s">
        <v>995</v>
      </c>
      <c r="F900" s="269"/>
      <c r="G900" s="146" t="s">
        <v>157</v>
      </c>
      <c r="H900" s="149">
        <v>1</v>
      </c>
      <c r="I900" s="147">
        <v>98.77</v>
      </c>
      <c r="J900" s="147">
        <v>98.77</v>
      </c>
    </row>
    <row r="901" spans="1:10" ht="25.5" x14ac:dyDescent="0.25">
      <c r="A901" s="150" t="s">
        <v>662</v>
      </c>
      <c r="B901" s="151" t="s">
        <v>998</v>
      </c>
      <c r="C901" s="150" t="s">
        <v>161</v>
      </c>
      <c r="D901" s="150" t="s">
        <v>999</v>
      </c>
      <c r="E901" s="270" t="s">
        <v>665</v>
      </c>
      <c r="F901" s="270"/>
      <c r="G901" s="152" t="s">
        <v>666</v>
      </c>
      <c r="H901" s="153">
        <v>0.56769999999999998</v>
      </c>
      <c r="I901" s="154">
        <v>20.96</v>
      </c>
      <c r="J901" s="154">
        <v>11.89</v>
      </c>
    </row>
    <row r="902" spans="1:10" ht="25.5" x14ac:dyDescent="0.25">
      <c r="A902" s="150" t="s">
        <v>662</v>
      </c>
      <c r="B902" s="151" t="s">
        <v>996</v>
      </c>
      <c r="C902" s="150" t="s">
        <v>161</v>
      </c>
      <c r="D902" s="150" t="s">
        <v>997</v>
      </c>
      <c r="E902" s="270" t="s">
        <v>665</v>
      </c>
      <c r="F902" s="270"/>
      <c r="G902" s="152" t="s">
        <v>666</v>
      </c>
      <c r="H902" s="153">
        <v>0.56769999999999998</v>
      </c>
      <c r="I902" s="154">
        <v>16.68</v>
      </c>
      <c r="J902" s="154">
        <v>9.4600000000000009</v>
      </c>
    </row>
    <row r="903" spans="1:10" x14ac:dyDescent="0.25">
      <c r="A903" s="189" t="s">
        <v>798</v>
      </c>
      <c r="B903" s="190" t="s">
        <v>1213</v>
      </c>
      <c r="C903" s="189" t="s">
        <v>161</v>
      </c>
      <c r="D903" s="189" t="s">
        <v>1214</v>
      </c>
      <c r="E903" s="267" t="s">
        <v>805</v>
      </c>
      <c r="F903" s="267"/>
      <c r="G903" s="191" t="s">
        <v>157</v>
      </c>
      <c r="H903" s="192">
        <v>1</v>
      </c>
      <c r="I903" s="193">
        <v>71.239999999999995</v>
      </c>
      <c r="J903" s="193">
        <v>71.239999999999995</v>
      </c>
    </row>
    <row r="904" spans="1:10" ht="25.5" x14ac:dyDescent="0.25">
      <c r="A904" s="189" t="s">
        <v>798</v>
      </c>
      <c r="B904" s="190" t="s">
        <v>1215</v>
      </c>
      <c r="C904" s="189" t="s">
        <v>161</v>
      </c>
      <c r="D904" s="189" t="s">
        <v>1216</v>
      </c>
      <c r="E904" s="267" t="s">
        <v>805</v>
      </c>
      <c r="F904" s="267"/>
      <c r="G904" s="191" t="s">
        <v>157</v>
      </c>
      <c r="H904" s="192">
        <v>3</v>
      </c>
      <c r="I904" s="193">
        <v>2.06</v>
      </c>
      <c r="J904" s="193">
        <v>6.18</v>
      </c>
    </row>
    <row r="905" spans="1:10" ht="25.5" x14ac:dyDescent="0.25">
      <c r="A905" s="155"/>
      <c r="B905" s="155"/>
      <c r="C905" s="155"/>
      <c r="D905" s="155"/>
      <c r="E905" s="155" t="s">
        <v>669</v>
      </c>
      <c r="F905" s="156">
        <v>8.9160554197229018</v>
      </c>
      <c r="G905" s="155" t="s">
        <v>670</v>
      </c>
      <c r="H905" s="156">
        <v>7.49</v>
      </c>
      <c r="I905" s="155" t="s">
        <v>671</v>
      </c>
      <c r="J905" s="156">
        <v>16.41</v>
      </c>
    </row>
    <row r="906" spans="1:10" x14ac:dyDescent="0.25">
      <c r="A906" s="155"/>
      <c r="B906" s="155"/>
      <c r="C906" s="155"/>
      <c r="D906" s="155"/>
      <c r="E906" s="155" t="s">
        <v>672</v>
      </c>
      <c r="F906" s="156">
        <v>28.71</v>
      </c>
      <c r="G906" s="155"/>
      <c r="H906" s="268" t="s">
        <v>673</v>
      </c>
      <c r="I906" s="268"/>
      <c r="J906" s="156">
        <v>127.48</v>
      </c>
    </row>
    <row r="907" spans="1:10" x14ac:dyDescent="0.25">
      <c r="A907" s="271" t="s">
        <v>789</v>
      </c>
      <c r="B907" s="271"/>
      <c r="C907" s="271"/>
      <c r="D907" s="271"/>
      <c r="E907" s="271"/>
      <c r="F907" s="271"/>
      <c r="G907" s="271"/>
      <c r="H907" s="271"/>
      <c r="I907" s="271"/>
      <c r="J907" s="271"/>
    </row>
    <row r="908" spans="1:10" ht="15.75" thickBot="1" x14ac:dyDescent="0.3">
      <c r="A908" s="266" t="s">
        <v>1217</v>
      </c>
      <c r="B908" s="266"/>
      <c r="C908" s="266"/>
      <c r="D908" s="266"/>
      <c r="E908" s="266"/>
      <c r="F908" s="266"/>
      <c r="G908" s="266"/>
      <c r="H908" s="266"/>
      <c r="I908" s="266"/>
      <c r="J908" s="266"/>
    </row>
    <row r="909" spans="1:10" ht="15.75" thickTop="1" x14ac:dyDescent="0.25">
      <c r="A909" s="188"/>
      <c r="B909" s="188"/>
      <c r="C909" s="188"/>
      <c r="D909" s="188"/>
      <c r="E909" s="188"/>
      <c r="F909" s="188"/>
      <c r="G909" s="188"/>
      <c r="H909" s="188"/>
      <c r="I909" s="188"/>
      <c r="J909" s="188"/>
    </row>
    <row r="910" spans="1:10" x14ac:dyDescent="0.25">
      <c r="A910" s="141"/>
      <c r="B910" s="142" t="s">
        <v>144</v>
      </c>
      <c r="C910" s="141" t="s">
        <v>145</v>
      </c>
      <c r="D910" s="141" t="s">
        <v>146</v>
      </c>
      <c r="E910" s="272" t="s">
        <v>659</v>
      </c>
      <c r="F910" s="272"/>
      <c r="G910" s="143" t="s">
        <v>147</v>
      </c>
      <c r="H910" s="142" t="s">
        <v>101</v>
      </c>
      <c r="I910" s="142" t="s">
        <v>148</v>
      </c>
      <c r="J910" s="142" t="s">
        <v>4</v>
      </c>
    </row>
    <row r="911" spans="1:10" ht="51" x14ac:dyDescent="0.25">
      <c r="A911" s="144" t="s">
        <v>660</v>
      </c>
      <c r="B911" s="145" t="s">
        <v>1029</v>
      </c>
      <c r="C911" s="144" t="s">
        <v>152</v>
      </c>
      <c r="D911" s="144" t="s">
        <v>1030</v>
      </c>
      <c r="E911" s="269" t="s">
        <v>995</v>
      </c>
      <c r="F911" s="269"/>
      <c r="G911" s="146" t="s">
        <v>157</v>
      </c>
      <c r="H911" s="149">
        <v>1</v>
      </c>
      <c r="I911" s="147">
        <v>148.31</v>
      </c>
      <c r="J911" s="147">
        <v>148.31</v>
      </c>
    </row>
    <row r="912" spans="1:10" ht="25.5" x14ac:dyDescent="0.25">
      <c r="A912" s="150" t="s">
        <v>662</v>
      </c>
      <c r="B912" s="151" t="s">
        <v>998</v>
      </c>
      <c r="C912" s="150" t="s">
        <v>161</v>
      </c>
      <c r="D912" s="150" t="s">
        <v>999</v>
      </c>
      <c r="E912" s="270" t="s">
        <v>665</v>
      </c>
      <c r="F912" s="270"/>
      <c r="G912" s="152" t="s">
        <v>666</v>
      </c>
      <c r="H912" s="153">
        <v>0.9</v>
      </c>
      <c r="I912" s="154">
        <v>20.96</v>
      </c>
      <c r="J912" s="154">
        <v>18.86</v>
      </c>
    </row>
    <row r="913" spans="1:10" x14ac:dyDescent="0.25">
      <c r="A913" s="189" t="s">
        <v>798</v>
      </c>
      <c r="B913" s="190" t="s">
        <v>1218</v>
      </c>
      <c r="C913" s="189" t="s">
        <v>311</v>
      </c>
      <c r="D913" s="189" t="s">
        <v>1219</v>
      </c>
      <c r="E913" s="267" t="s">
        <v>805</v>
      </c>
      <c r="F913" s="267"/>
      <c r="G913" s="191" t="s">
        <v>157</v>
      </c>
      <c r="H913" s="192">
        <v>1</v>
      </c>
      <c r="I913" s="193">
        <v>127.39</v>
      </c>
      <c r="J913" s="193">
        <v>127.39</v>
      </c>
    </row>
    <row r="914" spans="1:10" ht="25.5" x14ac:dyDescent="0.25">
      <c r="A914" s="189" t="s">
        <v>798</v>
      </c>
      <c r="B914" s="190" t="s">
        <v>1215</v>
      </c>
      <c r="C914" s="189" t="s">
        <v>161</v>
      </c>
      <c r="D914" s="189" t="s">
        <v>1216</v>
      </c>
      <c r="E914" s="267" t="s">
        <v>805</v>
      </c>
      <c r="F914" s="267"/>
      <c r="G914" s="191" t="s">
        <v>157</v>
      </c>
      <c r="H914" s="192">
        <v>1</v>
      </c>
      <c r="I914" s="193">
        <v>2.06</v>
      </c>
      <c r="J914" s="193">
        <v>2.06</v>
      </c>
    </row>
    <row r="915" spans="1:10" ht="25.5" x14ac:dyDescent="0.25">
      <c r="A915" s="155"/>
      <c r="B915" s="155"/>
      <c r="C915" s="155"/>
      <c r="D915" s="155"/>
      <c r="E915" s="155" t="s">
        <v>669</v>
      </c>
      <c r="F915" s="156">
        <v>8.1173594132029336</v>
      </c>
      <c r="G915" s="155" t="s">
        <v>670</v>
      </c>
      <c r="H915" s="156">
        <v>6.82</v>
      </c>
      <c r="I915" s="155" t="s">
        <v>671</v>
      </c>
      <c r="J915" s="156">
        <v>14.94</v>
      </c>
    </row>
    <row r="916" spans="1:10" x14ac:dyDescent="0.25">
      <c r="A916" s="155"/>
      <c r="B916" s="155"/>
      <c r="C916" s="155"/>
      <c r="D916" s="155"/>
      <c r="E916" s="155" t="s">
        <v>672</v>
      </c>
      <c r="F916" s="156">
        <v>43.11</v>
      </c>
      <c r="G916" s="155"/>
      <c r="H916" s="268" t="s">
        <v>673</v>
      </c>
      <c r="I916" s="268"/>
      <c r="J916" s="156">
        <v>191.42</v>
      </c>
    </row>
    <row r="917" spans="1:10" x14ac:dyDescent="0.25">
      <c r="A917" s="271" t="s">
        <v>789</v>
      </c>
      <c r="B917" s="271"/>
      <c r="C917" s="271"/>
      <c r="D917" s="271"/>
      <c r="E917" s="271"/>
      <c r="F917" s="271"/>
      <c r="G917" s="271"/>
      <c r="H917" s="271"/>
      <c r="I917" s="271"/>
      <c r="J917" s="271"/>
    </row>
    <row r="918" spans="1:10" ht="15.75" thickBot="1" x14ac:dyDescent="0.3">
      <c r="A918" s="266" t="s">
        <v>1220</v>
      </c>
      <c r="B918" s="266"/>
      <c r="C918" s="266"/>
      <c r="D918" s="266"/>
      <c r="E918" s="266"/>
      <c r="F918" s="266"/>
      <c r="G918" s="266"/>
      <c r="H918" s="266"/>
      <c r="I918" s="266"/>
      <c r="J918" s="266"/>
    </row>
    <row r="919" spans="1:10" ht="15.75" thickTop="1" x14ac:dyDescent="0.25">
      <c r="A919" s="188"/>
      <c r="B919" s="188"/>
      <c r="C919" s="188"/>
      <c r="D919" s="188"/>
      <c r="E919" s="188"/>
      <c r="F919" s="188"/>
      <c r="G919" s="188"/>
      <c r="H919" s="188"/>
      <c r="I919" s="188"/>
      <c r="J919" s="188"/>
    </row>
    <row r="920" spans="1:10" x14ac:dyDescent="0.25">
      <c r="A920" s="141"/>
      <c r="B920" s="142" t="s">
        <v>144</v>
      </c>
      <c r="C920" s="141" t="s">
        <v>145</v>
      </c>
      <c r="D920" s="141" t="s">
        <v>146</v>
      </c>
      <c r="E920" s="272" t="s">
        <v>659</v>
      </c>
      <c r="F920" s="272"/>
      <c r="G920" s="143" t="s">
        <v>147</v>
      </c>
      <c r="H920" s="142" t="s">
        <v>101</v>
      </c>
      <c r="I920" s="142" t="s">
        <v>148</v>
      </c>
      <c r="J920" s="142" t="s">
        <v>4</v>
      </c>
    </row>
    <row r="921" spans="1:10" ht="38.25" x14ac:dyDescent="0.25">
      <c r="A921" s="144" t="s">
        <v>660</v>
      </c>
      <c r="B921" s="145" t="s">
        <v>1070</v>
      </c>
      <c r="C921" s="144" t="s">
        <v>152</v>
      </c>
      <c r="D921" s="144" t="s">
        <v>1071</v>
      </c>
      <c r="E921" s="269" t="s">
        <v>995</v>
      </c>
      <c r="F921" s="269"/>
      <c r="G921" s="146" t="s">
        <v>157</v>
      </c>
      <c r="H921" s="149">
        <v>1</v>
      </c>
      <c r="I921" s="147">
        <v>106.94</v>
      </c>
      <c r="J921" s="147">
        <v>106.94</v>
      </c>
    </row>
    <row r="922" spans="1:10" ht="25.5" x14ac:dyDescent="0.25">
      <c r="A922" s="150" t="s">
        <v>662</v>
      </c>
      <c r="B922" s="151" t="s">
        <v>998</v>
      </c>
      <c r="C922" s="150" t="s">
        <v>161</v>
      </c>
      <c r="D922" s="150" t="s">
        <v>999</v>
      </c>
      <c r="E922" s="270" t="s">
        <v>665</v>
      </c>
      <c r="F922" s="270"/>
      <c r="G922" s="152" t="s">
        <v>666</v>
      </c>
      <c r="H922" s="153">
        <v>0.18920000000000001</v>
      </c>
      <c r="I922" s="154">
        <v>20.96</v>
      </c>
      <c r="J922" s="154">
        <v>3.96</v>
      </c>
    </row>
    <row r="923" spans="1:10" ht="25.5" x14ac:dyDescent="0.25">
      <c r="A923" s="150" t="s">
        <v>662</v>
      </c>
      <c r="B923" s="151" t="s">
        <v>996</v>
      </c>
      <c r="C923" s="150" t="s">
        <v>161</v>
      </c>
      <c r="D923" s="150" t="s">
        <v>997</v>
      </c>
      <c r="E923" s="270" t="s">
        <v>665</v>
      </c>
      <c r="F923" s="270"/>
      <c r="G923" s="152" t="s">
        <v>666</v>
      </c>
      <c r="H923" s="153">
        <v>0.18920000000000001</v>
      </c>
      <c r="I923" s="154">
        <v>16.68</v>
      </c>
      <c r="J923" s="154">
        <v>3.15</v>
      </c>
    </row>
    <row r="924" spans="1:10" ht="25.5" x14ac:dyDescent="0.25">
      <c r="A924" s="189" t="s">
        <v>798</v>
      </c>
      <c r="B924" s="190" t="s">
        <v>1215</v>
      </c>
      <c r="C924" s="189" t="s">
        <v>161</v>
      </c>
      <c r="D924" s="189" t="s">
        <v>1216</v>
      </c>
      <c r="E924" s="267" t="s">
        <v>805</v>
      </c>
      <c r="F924" s="267"/>
      <c r="G924" s="191" t="s">
        <v>157</v>
      </c>
      <c r="H924" s="192">
        <v>1</v>
      </c>
      <c r="I924" s="193">
        <v>2.06</v>
      </c>
      <c r="J924" s="193">
        <v>2.06</v>
      </c>
    </row>
    <row r="925" spans="1:10" ht="25.5" x14ac:dyDescent="0.25">
      <c r="A925" s="189" t="s">
        <v>798</v>
      </c>
      <c r="B925" s="190" t="s">
        <v>1221</v>
      </c>
      <c r="C925" s="189" t="s">
        <v>161</v>
      </c>
      <c r="D925" s="189" t="s">
        <v>1222</v>
      </c>
      <c r="E925" s="267" t="s">
        <v>805</v>
      </c>
      <c r="F925" s="267"/>
      <c r="G925" s="191" t="s">
        <v>157</v>
      </c>
      <c r="H925" s="192">
        <v>1</v>
      </c>
      <c r="I925" s="193">
        <v>97.77</v>
      </c>
      <c r="J925" s="193">
        <v>97.77</v>
      </c>
    </row>
    <row r="926" spans="1:10" ht="25.5" x14ac:dyDescent="0.25">
      <c r="A926" s="155"/>
      <c r="B926" s="155"/>
      <c r="C926" s="155"/>
      <c r="D926" s="155"/>
      <c r="E926" s="155" t="s">
        <v>669</v>
      </c>
      <c r="F926" s="156">
        <v>2.9720184732409671</v>
      </c>
      <c r="G926" s="155" t="s">
        <v>670</v>
      </c>
      <c r="H926" s="156">
        <v>2.5</v>
      </c>
      <c r="I926" s="155" t="s">
        <v>671</v>
      </c>
      <c r="J926" s="156">
        <v>5.47</v>
      </c>
    </row>
    <row r="927" spans="1:10" x14ac:dyDescent="0.25">
      <c r="A927" s="155"/>
      <c r="B927" s="155"/>
      <c r="C927" s="155"/>
      <c r="D927" s="155"/>
      <c r="E927" s="155" t="s">
        <v>672</v>
      </c>
      <c r="F927" s="156">
        <v>31.08</v>
      </c>
      <c r="G927" s="155"/>
      <c r="H927" s="268" t="s">
        <v>673</v>
      </c>
      <c r="I927" s="268"/>
      <c r="J927" s="156">
        <v>138.02000000000001</v>
      </c>
    </row>
    <row r="928" spans="1:10" x14ac:dyDescent="0.25">
      <c r="A928" s="271" t="s">
        <v>789</v>
      </c>
      <c r="B928" s="271"/>
      <c r="C928" s="271"/>
      <c r="D928" s="271"/>
      <c r="E928" s="271"/>
      <c r="F928" s="271"/>
      <c r="G928" s="271"/>
      <c r="H928" s="271"/>
      <c r="I928" s="271"/>
      <c r="J928" s="271"/>
    </row>
    <row r="929" spans="1:10" ht="15.75" thickBot="1" x14ac:dyDescent="0.3">
      <c r="A929" s="266" t="s">
        <v>1223</v>
      </c>
      <c r="B929" s="266"/>
      <c r="C929" s="266"/>
      <c r="D929" s="266"/>
      <c r="E929" s="266"/>
      <c r="F929" s="266"/>
      <c r="G929" s="266"/>
      <c r="H929" s="266"/>
      <c r="I929" s="266"/>
      <c r="J929" s="266"/>
    </row>
    <row r="930" spans="1:10" ht="15.75" thickTop="1" x14ac:dyDescent="0.25">
      <c r="A930" s="188"/>
      <c r="B930" s="188"/>
      <c r="C930" s="188"/>
      <c r="D930" s="188"/>
      <c r="E930" s="188"/>
      <c r="F930" s="188"/>
      <c r="G930" s="188"/>
      <c r="H930" s="188"/>
      <c r="I930" s="188"/>
      <c r="J930" s="188"/>
    </row>
    <row r="931" spans="1:10" x14ac:dyDescent="0.25">
      <c r="A931" s="141"/>
      <c r="B931" s="142" t="s">
        <v>144</v>
      </c>
      <c r="C931" s="141" t="s">
        <v>145</v>
      </c>
      <c r="D931" s="141" t="s">
        <v>146</v>
      </c>
      <c r="E931" s="272" t="s">
        <v>659</v>
      </c>
      <c r="F931" s="272"/>
      <c r="G931" s="143" t="s">
        <v>147</v>
      </c>
      <c r="H931" s="142" t="s">
        <v>101</v>
      </c>
      <c r="I931" s="142" t="s">
        <v>148</v>
      </c>
      <c r="J931" s="142" t="s">
        <v>4</v>
      </c>
    </row>
    <row r="932" spans="1:10" ht="38.25" x14ac:dyDescent="0.25">
      <c r="A932" s="144" t="s">
        <v>660</v>
      </c>
      <c r="B932" s="145" t="s">
        <v>1027</v>
      </c>
      <c r="C932" s="144" t="s">
        <v>152</v>
      </c>
      <c r="D932" s="144" t="s">
        <v>1028</v>
      </c>
      <c r="E932" s="269" t="s">
        <v>995</v>
      </c>
      <c r="F932" s="269"/>
      <c r="G932" s="146" t="s">
        <v>100</v>
      </c>
      <c r="H932" s="149">
        <v>1</v>
      </c>
      <c r="I932" s="147">
        <v>17.71</v>
      </c>
      <c r="J932" s="147">
        <v>17.71</v>
      </c>
    </row>
    <row r="933" spans="1:10" ht="25.5" x14ac:dyDescent="0.25">
      <c r="A933" s="150" t="s">
        <v>662</v>
      </c>
      <c r="B933" s="151" t="s">
        <v>996</v>
      </c>
      <c r="C933" s="150" t="s">
        <v>161</v>
      </c>
      <c r="D933" s="150" t="s">
        <v>997</v>
      </c>
      <c r="E933" s="270" t="s">
        <v>665</v>
      </c>
      <c r="F933" s="270"/>
      <c r="G933" s="152" t="s">
        <v>666</v>
      </c>
      <c r="H933" s="153">
        <v>8.1100000000000005E-2</v>
      </c>
      <c r="I933" s="154">
        <v>16.68</v>
      </c>
      <c r="J933" s="154">
        <v>1.35</v>
      </c>
    </row>
    <row r="934" spans="1:10" ht="25.5" x14ac:dyDescent="0.25">
      <c r="A934" s="150" t="s">
        <v>662</v>
      </c>
      <c r="B934" s="151" t="s">
        <v>998</v>
      </c>
      <c r="C934" s="150" t="s">
        <v>161</v>
      </c>
      <c r="D934" s="150" t="s">
        <v>999</v>
      </c>
      <c r="E934" s="270" t="s">
        <v>665</v>
      </c>
      <c r="F934" s="270"/>
      <c r="G934" s="152" t="s">
        <v>666</v>
      </c>
      <c r="H934" s="153">
        <v>8.1100000000000005E-2</v>
      </c>
      <c r="I934" s="154">
        <v>20.96</v>
      </c>
      <c r="J934" s="154">
        <v>1.69</v>
      </c>
    </row>
    <row r="935" spans="1:10" ht="38.25" x14ac:dyDescent="0.25">
      <c r="A935" s="150" t="s">
        <v>662</v>
      </c>
      <c r="B935" s="151" t="s">
        <v>1224</v>
      </c>
      <c r="C935" s="150" t="s">
        <v>161</v>
      </c>
      <c r="D935" s="150" t="s">
        <v>1225</v>
      </c>
      <c r="E935" s="270" t="s">
        <v>1042</v>
      </c>
      <c r="F935" s="270"/>
      <c r="G935" s="152" t="s">
        <v>100</v>
      </c>
      <c r="H935" s="153">
        <v>2</v>
      </c>
      <c r="I935" s="154">
        <v>1.4</v>
      </c>
      <c r="J935" s="154">
        <v>2.8</v>
      </c>
    </row>
    <row r="936" spans="1:10" ht="25.5" x14ac:dyDescent="0.25">
      <c r="A936" s="189" t="s">
        <v>798</v>
      </c>
      <c r="B936" s="190" t="s">
        <v>1226</v>
      </c>
      <c r="C936" s="189" t="s">
        <v>161</v>
      </c>
      <c r="D936" s="189" t="s">
        <v>1227</v>
      </c>
      <c r="E936" s="267" t="s">
        <v>805</v>
      </c>
      <c r="F936" s="267"/>
      <c r="G936" s="191" t="s">
        <v>100</v>
      </c>
      <c r="H936" s="192">
        <v>1.0481</v>
      </c>
      <c r="I936" s="193">
        <v>11.33</v>
      </c>
      <c r="J936" s="193">
        <v>11.87</v>
      </c>
    </row>
    <row r="937" spans="1:10" ht="25.5" x14ac:dyDescent="0.25">
      <c r="A937" s="155"/>
      <c r="B937" s="155"/>
      <c r="C937" s="155"/>
      <c r="D937" s="155"/>
      <c r="E937" s="155" t="s">
        <v>669</v>
      </c>
      <c r="F937" s="156">
        <v>1.9288236892148873</v>
      </c>
      <c r="G937" s="155" t="s">
        <v>670</v>
      </c>
      <c r="H937" s="156">
        <v>1.62</v>
      </c>
      <c r="I937" s="155" t="s">
        <v>671</v>
      </c>
      <c r="J937" s="156">
        <v>3.55</v>
      </c>
    </row>
    <row r="938" spans="1:10" x14ac:dyDescent="0.25">
      <c r="A938" s="155"/>
      <c r="B938" s="155"/>
      <c r="C938" s="155"/>
      <c r="D938" s="155"/>
      <c r="E938" s="155" t="s">
        <v>672</v>
      </c>
      <c r="F938" s="156">
        <v>5.14</v>
      </c>
      <c r="G938" s="155"/>
      <c r="H938" s="268" t="s">
        <v>673</v>
      </c>
      <c r="I938" s="268"/>
      <c r="J938" s="156">
        <v>22.85</v>
      </c>
    </row>
    <row r="939" spans="1:10" x14ac:dyDescent="0.25">
      <c r="A939" s="271" t="s">
        <v>789</v>
      </c>
      <c r="B939" s="271"/>
      <c r="C939" s="271"/>
      <c r="D939" s="271"/>
      <c r="E939" s="271"/>
      <c r="F939" s="271"/>
      <c r="G939" s="271"/>
      <c r="H939" s="271"/>
      <c r="I939" s="271"/>
      <c r="J939" s="271"/>
    </row>
    <row r="940" spans="1:10" ht="15.75" thickBot="1" x14ac:dyDescent="0.3">
      <c r="A940" s="266" t="s">
        <v>1228</v>
      </c>
      <c r="B940" s="266"/>
      <c r="C940" s="266"/>
      <c r="D940" s="266"/>
      <c r="E940" s="266"/>
      <c r="F940" s="266"/>
      <c r="G940" s="266"/>
      <c r="H940" s="266"/>
      <c r="I940" s="266"/>
      <c r="J940" s="266"/>
    </row>
    <row r="941" spans="1:10" ht="15.75" thickTop="1" x14ac:dyDescent="0.25">
      <c r="A941" s="188"/>
      <c r="B941" s="188"/>
      <c r="C941" s="188"/>
      <c r="D941" s="188"/>
      <c r="E941" s="188"/>
      <c r="F941" s="188"/>
      <c r="G941" s="188"/>
      <c r="H941" s="188"/>
      <c r="I941" s="188"/>
      <c r="J941" s="188"/>
    </row>
    <row r="942" spans="1:10" x14ac:dyDescent="0.25">
      <c r="A942" s="141"/>
      <c r="B942" s="142" t="s">
        <v>144</v>
      </c>
      <c r="C942" s="141" t="s">
        <v>145</v>
      </c>
      <c r="D942" s="141" t="s">
        <v>146</v>
      </c>
      <c r="E942" s="272" t="s">
        <v>659</v>
      </c>
      <c r="F942" s="272"/>
      <c r="G942" s="143" t="s">
        <v>147</v>
      </c>
      <c r="H942" s="142" t="s">
        <v>101</v>
      </c>
      <c r="I942" s="142" t="s">
        <v>148</v>
      </c>
      <c r="J942" s="142" t="s">
        <v>4</v>
      </c>
    </row>
    <row r="943" spans="1:10" ht="38.25" x14ac:dyDescent="0.25">
      <c r="A943" s="144" t="s">
        <v>660</v>
      </c>
      <c r="B943" s="145" t="s">
        <v>882</v>
      </c>
      <c r="C943" s="144" t="s">
        <v>152</v>
      </c>
      <c r="D943" s="144" t="s">
        <v>883</v>
      </c>
      <c r="E943" s="269">
        <v>907</v>
      </c>
      <c r="F943" s="269"/>
      <c r="G943" s="146" t="s">
        <v>159</v>
      </c>
      <c r="H943" s="149">
        <v>1</v>
      </c>
      <c r="I943" s="147">
        <v>115.78</v>
      </c>
      <c r="J943" s="147">
        <v>115.78</v>
      </c>
    </row>
    <row r="944" spans="1:10" ht="25.5" x14ac:dyDescent="0.25">
      <c r="A944" s="150" t="s">
        <v>662</v>
      </c>
      <c r="B944" s="151" t="s">
        <v>1229</v>
      </c>
      <c r="C944" s="150" t="s">
        <v>161</v>
      </c>
      <c r="D944" s="150" t="s">
        <v>1230</v>
      </c>
      <c r="E944" s="270" t="s">
        <v>818</v>
      </c>
      <c r="F944" s="270"/>
      <c r="G944" s="152" t="s">
        <v>819</v>
      </c>
      <c r="H944" s="153">
        <v>0.01</v>
      </c>
      <c r="I944" s="154">
        <v>19.93</v>
      </c>
      <c r="J944" s="154">
        <v>0.19</v>
      </c>
    </row>
    <row r="945" spans="1:10" ht="25.5" x14ac:dyDescent="0.25">
      <c r="A945" s="150" t="s">
        <v>662</v>
      </c>
      <c r="B945" s="151" t="s">
        <v>803</v>
      </c>
      <c r="C945" s="150" t="s">
        <v>161</v>
      </c>
      <c r="D945" s="150" t="s">
        <v>804</v>
      </c>
      <c r="E945" s="270" t="s">
        <v>665</v>
      </c>
      <c r="F945" s="270"/>
      <c r="G945" s="152" t="s">
        <v>666</v>
      </c>
      <c r="H945" s="153">
        <v>1.35</v>
      </c>
      <c r="I945" s="154">
        <v>20.079999999999998</v>
      </c>
      <c r="J945" s="154">
        <v>27.1</v>
      </c>
    </row>
    <row r="946" spans="1:10" ht="25.5" x14ac:dyDescent="0.25">
      <c r="A946" s="150" t="s">
        <v>662</v>
      </c>
      <c r="B946" s="151" t="s">
        <v>792</v>
      </c>
      <c r="C946" s="150" t="s">
        <v>161</v>
      </c>
      <c r="D946" s="150" t="s">
        <v>793</v>
      </c>
      <c r="E946" s="270" t="s">
        <v>665</v>
      </c>
      <c r="F946" s="270"/>
      <c r="G946" s="152" t="s">
        <v>666</v>
      </c>
      <c r="H946" s="153">
        <v>1.35</v>
      </c>
      <c r="I946" s="154">
        <v>16.32</v>
      </c>
      <c r="J946" s="154">
        <v>22.03</v>
      </c>
    </row>
    <row r="947" spans="1:10" ht="38.25" x14ac:dyDescent="0.25">
      <c r="A947" s="189" t="s">
        <v>798</v>
      </c>
      <c r="B947" s="190" t="s">
        <v>1231</v>
      </c>
      <c r="C947" s="189" t="s">
        <v>161</v>
      </c>
      <c r="D947" s="189" t="s">
        <v>1232</v>
      </c>
      <c r="E947" s="267" t="s">
        <v>805</v>
      </c>
      <c r="F947" s="267"/>
      <c r="G947" s="191" t="s">
        <v>100</v>
      </c>
      <c r="H947" s="192">
        <v>2</v>
      </c>
      <c r="I947" s="193">
        <v>3.2</v>
      </c>
      <c r="J947" s="193">
        <v>6.4</v>
      </c>
    </row>
    <row r="948" spans="1:10" ht="38.25" x14ac:dyDescent="0.25">
      <c r="A948" s="189" t="s">
        <v>798</v>
      </c>
      <c r="B948" s="190" t="s">
        <v>1233</v>
      </c>
      <c r="C948" s="189" t="s">
        <v>161</v>
      </c>
      <c r="D948" s="189" t="s">
        <v>1234</v>
      </c>
      <c r="E948" s="267" t="s">
        <v>805</v>
      </c>
      <c r="F948" s="267"/>
      <c r="G948" s="191" t="s">
        <v>159</v>
      </c>
      <c r="H948" s="192">
        <v>0.26</v>
      </c>
      <c r="I948" s="193">
        <v>33.61</v>
      </c>
      <c r="J948" s="193">
        <v>8.73</v>
      </c>
    </row>
    <row r="949" spans="1:10" ht="25.5" x14ac:dyDescent="0.25">
      <c r="A949" s="189" t="s">
        <v>798</v>
      </c>
      <c r="B949" s="190" t="s">
        <v>1235</v>
      </c>
      <c r="C949" s="189" t="s">
        <v>161</v>
      </c>
      <c r="D949" s="189" t="s">
        <v>1236</v>
      </c>
      <c r="E949" s="267" t="s">
        <v>805</v>
      </c>
      <c r="F949" s="267"/>
      <c r="G949" s="191" t="s">
        <v>100</v>
      </c>
      <c r="H949" s="192">
        <v>1.53</v>
      </c>
      <c r="I949" s="193">
        <v>4.95</v>
      </c>
      <c r="J949" s="193">
        <v>7.57</v>
      </c>
    </row>
    <row r="950" spans="1:10" ht="25.5" x14ac:dyDescent="0.25">
      <c r="A950" s="189" t="s">
        <v>798</v>
      </c>
      <c r="B950" s="190" t="s">
        <v>1237</v>
      </c>
      <c r="C950" s="189" t="s">
        <v>161</v>
      </c>
      <c r="D950" s="189" t="s">
        <v>1238</v>
      </c>
      <c r="E950" s="267" t="s">
        <v>805</v>
      </c>
      <c r="F950" s="267"/>
      <c r="G950" s="191" t="s">
        <v>100</v>
      </c>
      <c r="H950" s="192">
        <v>1.6</v>
      </c>
      <c r="I950" s="193">
        <v>23.48</v>
      </c>
      <c r="J950" s="193">
        <v>37.56</v>
      </c>
    </row>
    <row r="951" spans="1:10" x14ac:dyDescent="0.25">
      <c r="A951" s="189" t="s">
        <v>798</v>
      </c>
      <c r="B951" s="190" t="s">
        <v>1239</v>
      </c>
      <c r="C951" s="189" t="s">
        <v>161</v>
      </c>
      <c r="D951" s="189" t="s">
        <v>1240</v>
      </c>
      <c r="E951" s="267" t="s">
        <v>805</v>
      </c>
      <c r="F951" s="267"/>
      <c r="G951" s="191" t="s">
        <v>99</v>
      </c>
      <c r="H951" s="192">
        <v>0.25</v>
      </c>
      <c r="I951" s="193">
        <v>21</v>
      </c>
      <c r="J951" s="193">
        <v>5.25</v>
      </c>
    </row>
    <row r="952" spans="1:10" ht="25.5" x14ac:dyDescent="0.25">
      <c r="A952" s="189" t="s">
        <v>798</v>
      </c>
      <c r="B952" s="190" t="s">
        <v>1241</v>
      </c>
      <c r="C952" s="189" t="s">
        <v>161</v>
      </c>
      <c r="D952" s="189" t="s">
        <v>1242</v>
      </c>
      <c r="E952" s="267" t="s">
        <v>805</v>
      </c>
      <c r="F952" s="267"/>
      <c r="G952" s="191" t="s">
        <v>1243</v>
      </c>
      <c r="H952" s="192">
        <v>0.1</v>
      </c>
      <c r="I952" s="193">
        <v>9.58</v>
      </c>
      <c r="J952" s="193">
        <v>0.95</v>
      </c>
    </row>
    <row r="953" spans="1:10" ht="25.5" x14ac:dyDescent="0.25">
      <c r="A953" s="155"/>
      <c r="B953" s="155"/>
      <c r="C953" s="155"/>
      <c r="D953" s="155"/>
      <c r="E953" s="155" t="s">
        <v>669</v>
      </c>
      <c r="F953" s="156">
        <v>20.635696821515893</v>
      </c>
      <c r="G953" s="155" t="s">
        <v>670</v>
      </c>
      <c r="H953" s="156">
        <v>17.34</v>
      </c>
      <c r="I953" s="155" t="s">
        <v>671</v>
      </c>
      <c r="J953" s="156">
        <v>37.979999999999997</v>
      </c>
    </row>
    <row r="954" spans="1:10" x14ac:dyDescent="0.25">
      <c r="A954" s="155"/>
      <c r="B954" s="155"/>
      <c r="C954" s="155"/>
      <c r="D954" s="155"/>
      <c r="E954" s="155" t="s">
        <v>672</v>
      </c>
      <c r="F954" s="156">
        <v>33.65</v>
      </c>
      <c r="G954" s="155"/>
      <c r="H954" s="268" t="s">
        <v>673</v>
      </c>
      <c r="I954" s="268"/>
      <c r="J954" s="156">
        <v>149.43</v>
      </c>
    </row>
    <row r="955" spans="1:10" x14ac:dyDescent="0.25">
      <c r="A955" s="271" t="s">
        <v>789</v>
      </c>
      <c r="B955" s="271"/>
      <c r="C955" s="271"/>
      <c r="D955" s="271"/>
      <c r="E955" s="271"/>
      <c r="F955" s="271"/>
      <c r="G955" s="271"/>
      <c r="H955" s="271"/>
      <c r="I955" s="271"/>
      <c r="J955" s="271"/>
    </row>
    <row r="956" spans="1:10" ht="15.75" thickBot="1" x14ac:dyDescent="0.3">
      <c r="A956" s="266" t="s">
        <v>1244</v>
      </c>
      <c r="B956" s="266"/>
      <c r="C956" s="266"/>
      <c r="D956" s="266"/>
      <c r="E956" s="266"/>
      <c r="F956" s="266"/>
      <c r="G956" s="266"/>
      <c r="H956" s="266"/>
      <c r="I956" s="266"/>
      <c r="J956" s="266"/>
    </row>
    <row r="957" spans="1:10" ht="15.75" thickTop="1" x14ac:dyDescent="0.25">
      <c r="A957" s="188"/>
      <c r="B957" s="188"/>
      <c r="C957" s="188"/>
      <c r="D957" s="188"/>
      <c r="E957" s="188"/>
      <c r="F957" s="188"/>
      <c r="G957" s="188"/>
      <c r="H957" s="188"/>
      <c r="I957" s="188"/>
      <c r="J957" s="188"/>
    </row>
    <row r="958" spans="1:10" x14ac:dyDescent="0.25">
      <c r="A958" s="141"/>
      <c r="B958" s="142" t="s">
        <v>144</v>
      </c>
      <c r="C958" s="141" t="s">
        <v>145</v>
      </c>
      <c r="D958" s="141" t="s">
        <v>146</v>
      </c>
      <c r="E958" s="272" t="s">
        <v>659</v>
      </c>
      <c r="F958" s="272"/>
      <c r="G958" s="143" t="s">
        <v>147</v>
      </c>
      <c r="H958" s="142" t="s">
        <v>101</v>
      </c>
      <c r="I958" s="142" t="s">
        <v>148</v>
      </c>
      <c r="J958" s="142" t="s">
        <v>4</v>
      </c>
    </row>
    <row r="959" spans="1:10" x14ac:dyDescent="0.25">
      <c r="A959" s="144" t="s">
        <v>660</v>
      </c>
      <c r="B959" s="145" t="s">
        <v>1096</v>
      </c>
      <c r="C959" s="144" t="s">
        <v>152</v>
      </c>
      <c r="D959" s="144" t="s">
        <v>1097</v>
      </c>
      <c r="E959" s="269" t="s">
        <v>995</v>
      </c>
      <c r="F959" s="269"/>
      <c r="G959" s="146" t="s">
        <v>157</v>
      </c>
      <c r="H959" s="149">
        <v>1</v>
      </c>
      <c r="I959" s="147">
        <v>201.46</v>
      </c>
      <c r="J959" s="147">
        <v>201.46</v>
      </c>
    </row>
    <row r="960" spans="1:10" ht="25.5" x14ac:dyDescent="0.25">
      <c r="A960" s="150" t="s">
        <v>662</v>
      </c>
      <c r="B960" s="151" t="s">
        <v>958</v>
      </c>
      <c r="C960" s="150" t="s">
        <v>161</v>
      </c>
      <c r="D960" s="150" t="s">
        <v>959</v>
      </c>
      <c r="E960" s="270" t="s">
        <v>665</v>
      </c>
      <c r="F960" s="270"/>
      <c r="G960" s="152" t="s">
        <v>666</v>
      </c>
      <c r="H960" s="153">
        <v>1</v>
      </c>
      <c r="I960" s="154">
        <v>19.68</v>
      </c>
      <c r="J960" s="154">
        <v>19.68</v>
      </c>
    </row>
    <row r="961" spans="1:10" ht="25.5" x14ac:dyDescent="0.25">
      <c r="A961" s="150" t="s">
        <v>662</v>
      </c>
      <c r="B961" s="151" t="s">
        <v>792</v>
      </c>
      <c r="C961" s="150" t="s">
        <v>161</v>
      </c>
      <c r="D961" s="150" t="s">
        <v>793</v>
      </c>
      <c r="E961" s="270" t="s">
        <v>665</v>
      </c>
      <c r="F961" s="270"/>
      <c r="G961" s="152" t="s">
        <v>666</v>
      </c>
      <c r="H961" s="153">
        <v>1</v>
      </c>
      <c r="I961" s="154">
        <v>16.32</v>
      </c>
      <c r="J961" s="154">
        <v>16.32</v>
      </c>
    </row>
    <row r="962" spans="1:10" x14ac:dyDescent="0.25">
      <c r="A962" s="189" t="s">
        <v>798</v>
      </c>
      <c r="B962" s="190" t="s">
        <v>1245</v>
      </c>
      <c r="C962" s="189" t="s">
        <v>810</v>
      </c>
      <c r="D962" s="189" t="s">
        <v>1246</v>
      </c>
      <c r="E962" s="267" t="s">
        <v>805</v>
      </c>
      <c r="F962" s="267"/>
      <c r="G962" s="191" t="s">
        <v>153</v>
      </c>
      <c r="H962" s="192">
        <v>1</v>
      </c>
      <c r="I962" s="193">
        <v>165.46</v>
      </c>
      <c r="J962" s="193">
        <v>165.46</v>
      </c>
    </row>
    <row r="963" spans="1:10" ht="25.5" x14ac:dyDescent="0.25">
      <c r="A963" s="155"/>
      <c r="B963" s="155"/>
      <c r="C963" s="155"/>
      <c r="D963" s="155"/>
      <c r="E963" s="155" t="s">
        <v>669</v>
      </c>
      <c r="F963" s="156">
        <v>15.2838902</v>
      </c>
      <c r="G963" s="155" t="s">
        <v>670</v>
      </c>
      <c r="H963" s="156">
        <v>12.85</v>
      </c>
      <c r="I963" s="155" t="s">
        <v>671</v>
      </c>
      <c r="J963" s="156">
        <v>28.13</v>
      </c>
    </row>
    <row r="964" spans="1:10" x14ac:dyDescent="0.25">
      <c r="A964" s="155"/>
      <c r="B964" s="155"/>
      <c r="C964" s="155"/>
      <c r="D964" s="155"/>
      <c r="E964" s="155" t="s">
        <v>672</v>
      </c>
      <c r="F964" s="156">
        <v>58.56</v>
      </c>
      <c r="G964" s="155"/>
      <c r="H964" s="268" t="s">
        <v>673</v>
      </c>
      <c r="I964" s="268"/>
      <c r="J964" s="156">
        <v>260.02</v>
      </c>
    </row>
    <row r="965" spans="1:10" x14ac:dyDescent="0.25">
      <c r="A965" s="271" t="s">
        <v>789</v>
      </c>
      <c r="B965" s="271"/>
      <c r="C965" s="271"/>
      <c r="D965" s="271"/>
      <c r="E965" s="271"/>
      <c r="F965" s="271"/>
      <c r="G965" s="271"/>
      <c r="H965" s="271"/>
      <c r="I965" s="271"/>
      <c r="J965" s="271"/>
    </row>
    <row r="966" spans="1:10" ht="15.75" thickBot="1" x14ac:dyDescent="0.3">
      <c r="A966" s="266" t="s">
        <v>1247</v>
      </c>
      <c r="B966" s="266"/>
      <c r="C966" s="266"/>
      <c r="D966" s="266"/>
      <c r="E966" s="266"/>
      <c r="F966" s="266"/>
      <c r="G966" s="266"/>
      <c r="H966" s="266"/>
      <c r="I966" s="266"/>
      <c r="J966" s="266"/>
    </row>
    <row r="967" spans="1:10" ht="15.75" thickTop="1" x14ac:dyDescent="0.25">
      <c r="A967" s="188"/>
      <c r="B967" s="188"/>
      <c r="C967" s="188"/>
      <c r="D967" s="188"/>
      <c r="E967" s="188"/>
      <c r="F967" s="188"/>
      <c r="G967" s="188"/>
      <c r="H967" s="188"/>
      <c r="I967" s="188"/>
      <c r="J967" s="188"/>
    </row>
    <row r="968" spans="1:10" x14ac:dyDescent="0.25">
      <c r="A968" s="141"/>
      <c r="B968" s="142" t="s">
        <v>144</v>
      </c>
      <c r="C968" s="141" t="s">
        <v>145</v>
      </c>
      <c r="D968" s="141" t="s">
        <v>146</v>
      </c>
      <c r="E968" s="272" t="s">
        <v>659</v>
      </c>
      <c r="F968" s="272"/>
      <c r="G968" s="143" t="s">
        <v>147</v>
      </c>
      <c r="H968" s="142" t="s">
        <v>101</v>
      </c>
      <c r="I968" s="142" t="s">
        <v>148</v>
      </c>
      <c r="J968" s="142" t="s">
        <v>4</v>
      </c>
    </row>
    <row r="969" spans="1:10" ht="38.25" x14ac:dyDescent="0.25">
      <c r="A969" s="144" t="s">
        <v>660</v>
      </c>
      <c r="B969" s="145" t="s">
        <v>1090</v>
      </c>
      <c r="C969" s="144" t="s">
        <v>152</v>
      </c>
      <c r="D969" s="144" t="s">
        <v>1091</v>
      </c>
      <c r="E969" s="269" t="s">
        <v>995</v>
      </c>
      <c r="F969" s="269"/>
      <c r="G969" s="146" t="s">
        <v>157</v>
      </c>
      <c r="H969" s="149">
        <v>1</v>
      </c>
      <c r="I969" s="147">
        <v>164.9</v>
      </c>
      <c r="J969" s="147">
        <v>164.9</v>
      </c>
    </row>
    <row r="970" spans="1:10" ht="25.5" x14ac:dyDescent="0.25">
      <c r="A970" s="150" t="s">
        <v>662</v>
      </c>
      <c r="B970" s="151" t="s">
        <v>792</v>
      </c>
      <c r="C970" s="150" t="s">
        <v>161</v>
      </c>
      <c r="D970" s="150" t="s">
        <v>793</v>
      </c>
      <c r="E970" s="270" t="s">
        <v>665</v>
      </c>
      <c r="F970" s="270"/>
      <c r="G970" s="152" t="s">
        <v>666</v>
      </c>
      <c r="H970" s="153">
        <v>0.25</v>
      </c>
      <c r="I970" s="154">
        <v>16.32</v>
      </c>
      <c r="J970" s="154">
        <v>4.08</v>
      </c>
    </row>
    <row r="971" spans="1:10" ht="25.5" x14ac:dyDescent="0.25">
      <c r="A971" s="150" t="s">
        <v>662</v>
      </c>
      <c r="B971" s="151" t="s">
        <v>998</v>
      </c>
      <c r="C971" s="150" t="s">
        <v>161</v>
      </c>
      <c r="D971" s="150" t="s">
        <v>999</v>
      </c>
      <c r="E971" s="270" t="s">
        <v>665</v>
      </c>
      <c r="F971" s="270"/>
      <c r="G971" s="152" t="s">
        <v>666</v>
      </c>
      <c r="H971" s="153">
        <v>0.75</v>
      </c>
      <c r="I971" s="154">
        <v>20.96</v>
      </c>
      <c r="J971" s="154">
        <v>15.72</v>
      </c>
    </row>
    <row r="972" spans="1:10" x14ac:dyDescent="0.25">
      <c r="A972" s="189" t="s">
        <v>798</v>
      </c>
      <c r="B972" s="190" t="s">
        <v>1248</v>
      </c>
      <c r="C972" s="189" t="s">
        <v>810</v>
      </c>
      <c r="D972" s="189" t="s">
        <v>1249</v>
      </c>
      <c r="E972" s="267" t="s">
        <v>805</v>
      </c>
      <c r="F972" s="267"/>
      <c r="G972" s="191" t="s">
        <v>153</v>
      </c>
      <c r="H972" s="192">
        <v>1</v>
      </c>
      <c r="I972" s="193">
        <v>145.1</v>
      </c>
      <c r="J972" s="193">
        <v>145.1</v>
      </c>
    </row>
    <row r="973" spans="1:10" ht="25.5" x14ac:dyDescent="0.25">
      <c r="A973" s="155"/>
      <c r="B973" s="155"/>
      <c r="C973" s="155"/>
      <c r="D973" s="155"/>
      <c r="E973" s="155" t="s">
        <v>669</v>
      </c>
      <c r="F973" s="156">
        <v>8.4107579462102695</v>
      </c>
      <c r="G973" s="155" t="s">
        <v>670</v>
      </c>
      <c r="H973" s="156">
        <v>7.07</v>
      </c>
      <c r="I973" s="155" t="s">
        <v>671</v>
      </c>
      <c r="J973" s="156">
        <v>15.48</v>
      </c>
    </row>
    <row r="974" spans="1:10" x14ac:dyDescent="0.25">
      <c r="A974" s="155"/>
      <c r="B974" s="155"/>
      <c r="C974" s="155"/>
      <c r="D974" s="155"/>
      <c r="E974" s="155" t="s">
        <v>672</v>
      </c>
      <c r="F974" s="156">
        <v>47.93</v>
      </c>
      <c r="G974" s="155"/>
      <c r="H974" s="268" t="s">
        <v>673</v>
      </c>
      <c r="I974" s="268"/>
      <c r="J974" s="156">
        <v>212.83</v>
      </c>
    </row>
    <row r="975" spans="1:10" x14ac:dyDescent="0.25">
      <c r="A975" s="271" t="s">
        <v>789</v>
      </c>
      <c r="B975" s="271"/>
      <c r="C975" s="271"/>
      <c r="D975" s="271"/>
      <c r="E975" s="271"/>
      <c r="F975" s="271"/>
      <c r="G975" s="271"/>
      <c r="H975" s="271"/>
      <c r="I975" s="271"/>
      <c r="J975" s="271"/>
    </row>
    <row r="976" spans="1:10" ht="15.75" thickBot="1" x14ac:dyDescent="0.3">
      <c r="A976" s="266" t="s">
        <v>1250</v>
      </c>
      <c r="B976" s="266"/>
      <c r="C976" s="266"/>
      <c r="D976" s="266"/>
      <c r="E976" s="266"/>
      <c r="F976" s="266"/>
      <c r="G976" s="266"/>
      <c r="H976" s="266"/>
      <c r="I976" s="266"/>
      <c r="J976" s="266"/>
    </row>
    <row r="977" spans="1:10" ht="15.75" thickTop="1" x14ac:dyDescent="0.25">
      <c r="A977" s="188"/>
      <c r="B977" s="188"/>
      <c r="C977" s="188"/>
      <c r="D977" s="188"/>
      <c r="E977" s="188"/>
      <c r="F977" s="188"/>
      <c r="G977" s="188"/>
      <c r="H977" s="188"/>
      <c r="I977" s="188"/>
      <c r="J977" s="188"/>
    </row>
    <row r="978" spans="1:10" x14ac:dyDescent="0.25">
      <c r="A978" s="141"/>
      <c r="B978" s="142" t="s">
        <v>144</v>
      </c>
      <c r="C978" s="141" t="s">
        <v>145</v>
      </c>
      <c r="D978" s="141" t="s">
        <v>146</v>
      </c>
      <c r="E978" s="272" t="s">
        <v>659</v>
      </c>
      <c r="F978" s="272"/>
      <c r="G978" s="143" t="s">
        <v>147</v>
      </c>
      <c r="H978" s="142" t="s">
        <v>101</v>
      </c>
      <c r="I978" s="142" t="s">
        <v>148</v>
      </c>
      <c r="J978" s="142" t="s">
        <v>4</v>
      </c>
    </row>
    <row r="979" spans="1:10" ht="38.25" x14ac:dyDescent="0.25">
      <c r="A979" s="144" t="s">
        <v>660</v>
      </c>
      <c r="B979" s="145" t="s">
        <v>1114</v>
      </c>
      <c r="C979" s="144" t="s">
        <v>152</v>
      </c>
      <c r="D979" s="144" t="s">
        <v>1115</v>
      </c>
      <c r="E979" s="269" t="s">
        <v>995</v>
      </c>
      <c r="F979" s="269"/>
      <c r="G979" s="146" t="s">
        <v>157</v>
      </c>
      <c r="H979" s="149">
        <v>1</v>
      </c>
      <c r="I979" s="147">
        <v>293.7</v>
      </c>
      <c r="J979" s="147">
        <v>293.7</v>
      </c>
    </row>
    <row r="980" spans="1:10" ht="25.5" x14ac:dyDescent="0.25">
      <c r="A980" s="150" t="s">
        <v>662</v>
      </c>
      <c r="B980" s="151" t="s">
        <v>792</v>
      </c>
      <c r="C980" s="150" t="s">
        <v>161</v>
      </c>
      <c r="D980" s="150" t="s">
        <v>793</v>
      </c>
      <c r="E980" s="270" t="s">
        <v>665</v>
      </c>
      <c r="F980" s="270"/>
      <c r="G980" s="152" t="s">
        <v>666</v>
      </c>
      <c r="H980" s="153">
        <v>0.25</v>
      </c>
      <c r="I980" s="154">
        <v>16.32</v>
      </c>
      <c r="J980" s="154">
        <v>4.08</v>
      </c>
    </row>
    <row r="981" spans="1:10" ht="25.5" x14ac:dyDescent="0.25">
      <c r="A981" s="150" t="s">
        <v>662</v>
      </c>
      <c r="B981" s="151" t="s">
        <v>998</v>
      </c>
      <c r="C981" s="150" t="s">
        <v>161</v>
      </c>
      <c r="D981" s="150" t="s">
        <v>999</v>
      </c>
      <c r="E981" s="270" t="s">
        <v>665</v>
      </c>
      <c r="F981" s="270"/>
      <c r="G981" s="152" t="s">
        <v>666</v>
      </c>
      <c r="H981" s="153">
        <v>0.75</v>
      </c>
      <c r="I981" s="154">
        <v>20.96</v>
      </c>
      <c r="J981" s="154">
        <v>15.72</v>
      </c>
    </row>
    <row r="982" spans="1:10" x14ac:dyDescent="0.25">
      <c r="A982" s="189" t="s">
        <v>798</v>
      </c>
      <c r="B982" s="190" t="s">
        <v>1251</v>
      </c>
      <c r="C982" s="189" t="s">
        <v>810</v>
      </c>
      <c r="D982" s="189" t="s">
        <v>1252</v>
      </c>
      <c r="E982" s="267" t="s">
        <v>805</v>
      </c>
      <c r="F982" s="267"/>
      <c r="G982" s="191" t="s">
        <v>153</v>
      </c>
      <c r="H982" s="192">
        <v>1</v>
      </c>
      <c r="I982" s="193">
        <v>273.89999999999998</v>
      </c>
      <c r="J982" s="193">
        <v>273.89999999999998</v>
      </c>
    </row>
    <row r="983" spans="1:10" ht="25.5" x14ac:dyDescent="0.25">
      <c r="A983" s="155"/>
      <c r="B983" s="155"/>
      <c r="C983" s="155"/>
      <c r="D983" s="155"/>
      <c r="E983" s="155" t="s">
        <v>669</v>
      </c>
      <c r="F983" s="156">
        <v>8.4107579462102695</v>
      </c>
      <c r="G983" s="155" t="s">
        <v>670</v>
      </c>
      <c r="H983" s="156">
        <v>7.07</v>
      </c>
      <c r="I983" s="155" t="s">
        <v>671</v>
      </c>
      <c r="J983" s="156">
        <v>15.48</v>
      </c>
    </row>
    <row r="984" spans="1:10" x14ac:dyDescent="0.25">
      <c r="A984" s="155"/>
      <c r="B984" s="155"/>
      <c r="C984" s="155"/>
      <c r="D984" s="155"/>
      <c r="E984" s="155" t="s">
        <v>672</v>
      </c>
      <c r="F984" s="156">
        <v>85.37</v>
      </c>
      <c r="G984" s="155"/>
      <c r="H984" s="268" t="s">
        <v>673</v>
      </c>
      <c r="I984" s="268"/>
      <c r="J984" s="156">
        <v>379.07</v>
      </c>
    </row>
    <row r="985" spans="1:10" x14ac:dyDescent="0.25">
      <c r="A985" s="271" t="s">
        <v>789</v>
      </c>
      <c r="B985" s="271"/>
      <c r="C985" s="271"/>
      <c r="D985" s="271"/>
      <c r="E985" s="271"/>
      <c r="F985" s="271"/>
      <c r="G985" s="271"/>
      <c r="H985" s="271"/>
      <c r="I985" s="271"/>
      <c r="J985" s="271"/>
    </row>
    <row r="986" spans="1:10" ht="15.75" thickBot="1" x14ac:dyDescent="0.3">
      <c r="A986" s="266" t="s">
        <v>1250</v>
      </c>
      <c r="B986" s="266"/>
      <c r="C986" s="266"/>
      <c r="D986" s="266"/>
      <c r="E986" s="266"/>
      <c r="F986" s="266"/>
      <c r="G986" s="266"/>
      <c r="H986" s="266"/>
      <c r="I986" s="266"/>
      <c r="J986" s="266"/>
    </row>
    <row r="987" spans="1:10" ht="15.75" thickTop="1" x14ac:dyDescent="0.25">
      <c r="A987" s="188"/>
      <c r="B987" s="188"/>
      <c r="C987" s="188"/>
      <c r="D987" s="188"/>
      <c r="E987" s="188"/>
      <c r="F987" s="188"/>
      <c r="G987" s="188"/>
      <c r="H987" s="188"/>
      <c r="I987" s="188"/>
      <c r="J987" s="188"/>
    </row>
    <row r="988" spans="1:10" x14ac:dyDescent="0.25">
      <c r="A988" s="141"/>
      <c r="B988" s="142" t="s">
        <v>144</v>
      </c>
      <c r="C988" s="141" t="s">
        <v>145</v>
      </c>
      <c r="D988" s="141" t="s">
        <v>146</v>
      </c>
      <c r="E988" s="272" t="s">
        <v>659</v>
      </c>
      <c r="F988" s="272"/>
      <c r="G988" s="143" t="s">
        <v>147</v>
      </c>
      <c r="H988" s="142" t="s">
        <v>101</v>
      </c>
      <c r="I988" s="142" t="s">
        <v>148</v>
      </c>
      <c r="J988" s="142" t="s">
        <v>4</v>
      </c>
    </row>
    <row r="989" spans="1:10" x14ac:dyDescent="0.25">
      <c r="A989" s="144" t="s">
        <v>660</v>
      </c>
      <c r="B989" s="145" t="s">
        <v>1120</v>
      </c>
      <c r="C989" s="144" t="s">
        <v>152</v>
      </c>
      <c r="D989" s="144" t="s">
        <v>1121</v>
      </c>
      <c r="E989" s="269" t="s">
        <v>995</v>
      </c>
      <c r="F989" s="269"/>
      <c r="G989" s="146" t="s">
        <v>157</v>
      </c>
      <c r="H989" s="149">
        <v>1</v>
      </c>
      <c r="I989" s="147">
        <v>129.06</v>
      </c>
      <c r="J989" s="147">
        <v>129.06</v>
      </c>
    </row>
    <row r="990" spans="1:10" ht="25.5" x14ac:dyDescent="0.25">
      <c r="A990" s="150" t="s">
        <v>662</v>
      </c>
      <c r="B990" s="151" t="s">
        <v>998</v>
      </c>
      <c r="C990" s="150" t="s">
        <v>161</v>
      </c>
      <c r="D990" s="150" t="s">
        <v>999</v>
      </c>
      <c r="E990" s="270" t="s">
        <v>665</v>
      </c>
      <c r="F990" s="270"/>
      <c r="G990" s="152" t="s">
        <v>666</v>
      </c>
      <c r="H990" s="153">
        <v>0.56999999999999995</v>
      </c>
      <c r="I990" s="154">
        <v>20.96</v>
      </c>
      <c r="J990" s="154">
        <v>11.94</v>
      </c>
    </row>
    <row r="991" spans="1:10" ht="25.5" x14ac:dyDescent="0.25">
      <c r="A991" s="150" t="s">
        <v>662</v>
      </c>
      <c r="B991" s="151" t="s">
        <v>996</v>
      </c>
      <c r="C991" s="150" t="s">
        <v>161</v>
      </c>
      <c r="D991" s="150" t="s">
        <v>997</v>
      </c>
      <c r="E991" s="270" t="s">
        <v>665</v>
      </c>
      <c r="F991" s="270"/>
      <c r="G991" s="152" t="s">
        <v>666</v>
      </c>
      <c r="H991" s="153">
        <v>0.56999999999999995</v>
      </c>
      <c r="I991" s="154">
        <v>16.68</v>
      </c>
      <c r="J991" s="154">
        <v>9.5</v>
      </c>
    </row>
    <row r="992" spans="1:10" x14ac:dyDescent="0.25">
      <c r="A992" s="189" t="s">
        <v>798</v>
      </c>
      <c r="B992" s="190" t="s">
        <v>1253</v>
      </c>
      <c r="C992" s="189" t="s">
        <v>810</v>
      </c>
      <c r="D992" s="189" t="s">
        <v>1254</v>
      </c>
      <c r="E992" s="267" t="s">
        <v>805</v>
      </c>
      <c r="F992" s="267"/>
      <c r="G992" s="191" t="s">
        <v>153</v>
      </c>
      <c r="H992" s="192">
        <v>1</v>
      </c>
      <c r="I992" s="193">
        <v>107.62</v>
      </c>
      <c r="J992" s="193">
        <v>107.62</v>
      </c>
    </row>
    <row r="993" spans="1:10" ht="25.5" x14ac:dyDescent="0.25">
      <c r="A993" s="155"/>
      <c r="B993" s="155"/>
      <c r="C993" s="155"/>
      <c r="D993" s="155"/>
      <c r="E993" s="155" t="s">
        <v>669</v>
      </c>
      <c r="F993" s="156">
        <v>8.9540885628905187</v>
      </c>
      <c r="G993" s="155" t="s">
        <v>670</v>
      </c>
      <c r="H993" s="156">
        <v>7.53</v>
      </c>
      <c r="I993" s="155" t="s">
        <v>671</v>
      </c>
      <c r="J993" s="156">
        <v>16.48</v>
      </c>
    </row>
    <row r="994" spans="1:10" x14ac:dyDescent="0.25">
      <c r="A994" s="155"/>
      <c r="B994" s="155"/>
      <c r="C994" s="155"/>
      <c r="D994" s="155"/>
      <c r="E994" s="155" t="s">
        <v>672</v>
      </c>
      <c r="F994" s="156">
        <v>37.51</v>
      </c>
      <c r="G994" s="155"/>
      <c r="H994" s="268" t="s">
        <v>673</v>
      </c>
      <c r="I994" s="268"/>
      <c r="J994" s="156">
        <v>166.57</v>
      </c>
    </row>
    <row r="995" spans="1:10" x14ac:dyDescent="0.25">
      <c r="A995" s="271" t="s">
        <v>789</v>
      </c>
      <c r="B995" s="271"/>
      <c r="C995" s="271"/>
      <c r="D995" s="271"/>
      <c r="E995" s="271"/>
      <c r="F995" s="271"/>
      <c r="G995" s="271"/>
      <c r="H995" s="271"/>
      <c r="I995" s="271"/>
      <c r="J995" s="271"/>
    </row>
    <row r="996" spans="1:10" ht="15.75" thickBot="1" x14ac:dyDescent="0.3">
      <c r="A996" s="266" t="s">
        <v>1255</v>
      </c>
      <c r="B996" s="266"/>
      <c r="C996" s="266"/>
      <c r="D996" s="266"/>
      <c r="E996" s="266"/>
      <c r="F996" s="266"/>
      <c r="G996" s="266"/>
      <c r="H996" s="266"/>
      <c r="I996" s="266"/>
      <c r="J996" s="266"/>
    </row>
    <row r="997" spans="1:10" ht="15.75" thickTop="1" x14ac:dyDescent="0.25">
      <c r="A997" s="188"/>
      <c r="B997" s="188"/>
      <c r="C997" s="188"/>
      <c r="D997" s="188"/>
      <c r="E997" s="188"/>
      <c r="F997" s="188"/>
      <c r="G997" s="188"/>
      <c r="H997" s="188"/>
      <c r="I997" s="188"/>
      <c r="J997" s="188"/>
    </row>
    <row r="998" spans="1:10" x14ac:dyDescent="0.25">
      <c r="A998" s="141"/>
      <c r="B998" s="142" t="s">
        <v>144</v>
      </c>
      <c r="C998" s="141" t="s">
        <v>145</v>
      </c>
      <c r="D998" s="141" t="s">
        <v>146</v>
      </c>
      <c r="E998" s="272" t="s">
        <v>659</v>
      </c>
      <c r="F998" s="272"/>
      <c r="G998" s="143" t="s">
        <v>147</v>
      </c>
      <c r="H998" s="142" t="s">
        <v>101</v>
      </c>
      <c r="I998" s="142" t="s">
        <v>148</v>
      </c>
      <c r="J998" s="142" t="s">
        <v>4</v>
      </c>
    </row>
    <row r="999" spans="1:10" x14ac:dyDescent="0.25">
      <c r="A999" s="144" t="s">
        <v>660</v>
      </c>
      <c r="B999" s="145" t="s">
        <v>1124</v>
      </c>
      <c r="C999" s="144" t="s">
        <v>152</v>
      </c>
      <c r="D999" s="144" t="s">
        <v>1125</v>
      </c>
      <c r="E999" s="269" t="s">
        <v>995</v>
      </c>
      <c r="F999" s="269"/>
      <c r="G999" s="146" t="s">
        <v>157</v>
      </c>
      <c r="H999" s="149">
        <v>1</v>
      </c>
      <c r="I999" s="147">
        <v>88.7</v>
      </c>
      <c r="J999" s="147">
        <v>88.7</v>
      </c>
    </row>
    <row r="1000" spans="1:10" ht="25.5" x14ac:dyDescent="0.25">
      <c r="A1000" s="150" t="s">
        <v>662</v>
      </c>
      <c r="B1000" s="151" t="s">
        <v>792</v>
      </c>
      <c r="C1000" s="150" t="s">
        <v>161</v>
      </c>
      <c r="D1000" s="150" t="s">
        <v>793</v>
      </c>
      <c r="E1000" s="270" t="s">
        <v>665</v>
      </c>
      <c r="F1000" s="270"/>
      <c r="G1000" s="152" t="s">
        <v>666</v>
      </c>
      <c r="H1000" s="153">
        <v>0.25</v>
      </c>
      <c r="I1000" s="154">
        <v>16.32</v>
      </c>
      <c r="J1000" s="154">
        <v>4.08</v>
      </c>
    </row>
    <row r="1001" spans="1:10" ht="25.5" x14ac:dyDescent="0.25">
      <c r="A1001" s="150" t="s">
        <v>662</v>
      </c>
      <c r="B1001" s="151" t="s">
        <v>998</v>
      </c>
      <c r="C1001" s="150" t="s">
        <v>161</v>
      </c>
      <c r="D1001" s="150" t="s">
        <v>999</v>
      </c>
      <c r="E1001" s="270" t="s">
        <v>665</v>
      </c>
      <c r="F1001" s="270"/>
      <c r="G1001" s="152" t="s">
        <v>666</v>
      </c>
      <c r="H1001" s="153">
        <v>0.75</v>
      </c>
      <c r="I1001" s="154">
        <v>20.96</v>
      </c>
      <c r="J1001" s="154">
        <v>15.72</v>
      </c>
    </row>
    <row r="1002" spans="1:10" x14ac:dyDescent="0.25">
      <c r="A1002" s="189" t="s">
        <v>798</v>
      </c>
      <c r="B1002" s="190" t="s">
        <v>1256</v>
      </c>
      <c r="C1002" s="189" t="s">
        <v>810</v>
      </c>
      <c r="D1002" s="189" t="s">
        <v>1257</v>
      </c>
      <c r="E1002" s="267" t="s">
        <v>805</v>
      </c>
      <c r="F1002" s="267"/>
      <c r="G1002" s="191" t="s">
        <v>153</v>
      </c>
      <c r="H1002" s="192">
        <v>1</v>
      </c>
      <c r="I1002" s="193">
        <v>68.900000000000006</v>
      </c>
      <c r="J1002" s="193">
        <v>68.900000000000006</v>
      </c>
    </row>
    <row r="1003" spans="1:10" ht="25.5" x14ac:dyDescent="0.25">
      <c r="A1003" s="155"/>
      <c r="B1003" s="155"/>
      <c r="C1003" s="155"/>
      <c r="D1003" s="155"/>
      <c r="E1003" s="155" t="s">
        <v>669</v>
      </c>
      <c r="F1003" s="156">
        <v>8.4107579462102695</v>
      </c>
      <c r="G1003" s="155" t="s">
        <v>670</v>
      </c>
      <c r="H1003" s="156">
        <v>7.07</v>
      </c>
      <c r="I1003" s="155" t="s">
        <v>671</v>
      </c>
      <c r="J1003" s="156">
        <v>15.48</v>
      </c>
    </row>
    <row r="1004" spans="1:10" x14ac:dyDescent="0.25">
      <c r="A1004" s="155"/>
      <c r="B1004" s="155"/>
      <c r="C1004" s="155"/>
      <c r="D1004" s="155"/>
      <c r="E1004" s="155" t="s">
        <v>672</v>
      </c>
      <c r="F1004" s="156">
        <v>25.78</v>
      </c>
      <c r="G1004" s="155"/>
      <c r="H1004" s="268" t="s">
        <v>673</v>
      </c>
      <c r="I1004" s="268"/>
      <c r="J1004" s="156">
        <v>114.48</v>
      </c>
    </row>
    <row r="1005" spans="1:10" x14ac:dyDescent="0.25">
      <c r="A1005" s="271" t="s">
        <v>789</v>
      </c>
      <c r="B1005" s="271"/>
      <c r="C1005" s="271"/>
      <c r="D1005" s="271"/>
      <c r="E1005" s="271"/>
      <c r="F1005" s="271"/>
      <c r="G1005" s="271"/>
      <c r="H1005" s="271"/>
      <c r="I1005" s="271"/>
      <c r="J1005" s="271"/>
    </row>
    <row r="1006" spans="1:10" ht="15.75" thickBot="1" x14ac:dyDescent="0.3">
      <c r="A1006" s="266" t="s">
        <v>1258</v>
      </c>
      <c r="B1006" s="266"/>
      <c r="C1006" s="266"/>
      <c r="D1006" s="266"/>
      <c r="E1006" s="266"/>
      <c r="F1006" s="266"/>
      <c r="G1006" s="266"/>
      <c r="H1006" s="266"/>
      <c r="I1006" s="266"/>
      <c r="J1006" s="266"/>
    </row>
    <row r="1007" spans="1:10" ht="15.75" thickTop="1" x14ac:dyDescent="0.25">
      <c r="A1007" s="188"/>
      <c r="B1007" s="188"/>
      <c r="C1007" s="188"/>
      <c r="D1007" s="188"/>
      <c r="E1007" s="188"/>
      <c r="F1007" s="188"/>
      <c r="G1007" s="188"/>
      <c r="H1007" s="188"/>
      <c r="I1007" s="188"/>
      <c r="J1007" s="188"/>
    </row>
    <row r="1008" spans="1:10" x14ac:dyDescent="0.25">
      <c r="A1008" s="141"/>
      <c r="B1008" s="142" t="s">
        <v>144</v>
      </c>
      <c r="C1008" s="141" t="s">
        <v>145</v>
      </c>
      <c r="D1008" s="141" t="s">
        <v>146</v>
      </c>
      <c r="E1008" s="272" t="s">
        <v>659</v>
      </c>
      <c r="F1008" s="272"/>
      <c r="G1008" s="143" t="s">
        <v>147</v>
      </c>
      <c r="H1008" s="142" t="s">
        <v>101</v>
      </c>
      <c r="I1008" s="142" t="s">
        <v>148</v>
      </c>
      <c r="J1008" s="142" t="s">
        <v>4</v>
      </c>
    </row>
    <row r="1009" spans="1:10" ht="25.5" x14ac:dyDescent="0.25">
      <c r="A1009" s="144" t="s">
        <v>660</v>
      </c>
      <c r="B1009" s="145" t="s">
        <v>1118</v>
      </c>
      <c r="C1009" s="144" t="s">
        <v>152</v>
      </c>
      <c r="D1009" s="144" t="s">
        <v>1119</v>
      </c>
      <c r="E1009" s="269" t="s">
        <v>995</v>
      </c>
      <c r="F1009" s="269"/>
      <c r="G1009" s="146" t="s">
        <v>157</v>
      </c>
      <c r="H1009" s="149">
        <v>1</v>
      </c>
      <c r="I1009" s="147">
        <v>166.82</v>
      </c>
      <c r="J1009" s="147">
        <v>166.82</v>
      </c>
    </row>
    <row r="1010" spans="1:10" ht="25.5" x14ac:dyDescent="0.25">
      <c r="A1010" s="150" t="s">
        <v>662</v>
      </c>
      <c r="B1010" s="151" t="s">
        <v>998</v>
      </c>
      <c r="C1010" s="150" t="s">
        <v>161</v>
      </c>
      <c r="D1010" s="150" t="s">
        <v>999</v>
      </c>
      <c r="E1010" s="270" t="s">
        <v>665</v>
      </c>
      <c r="F1010" s="270"/>
      <c r="G1010" s="152" t="s">
        <v>666</v>
      </c>
      <c r="H1010" s="153">
        <v>0.56999999999999995</v>
      </c>
      <c r="I1010" s="154">
        <v>20.96</v>
      </c>
      <c r="J1010" s="154">
        <v>11.94</v>
      </c>
    </row>
    <row r="1011" spans="1:10" ht="25.5" x14ac:dyDescent="0.25">
      <c r="A1011" s="150" t="s">
        <v>662</v>
      </c>
      <c r="B1011" s="151" t="s">
        <v>996</v>
      </c>
      <c r="C1011" s="150" t="s">
        <v>161</v>
      </c>
      <c r="D1011" s="150" t="s">
        <v>997</v>
      </c>
      <c r="E1011" s="270" t="s">
        <v>665</v>
      </c>
      <c r="F1011" s="270"/>
      <c r="G1011" s="152" t="s">
        <v>666</v>
      </c>
      <c r="H1011" s="153">
        <v>0.56999999999999995</v>
      </c>
      <c r="I1011" s="154">
        <v>16.68</v>
      </c>
      <c r="J1011" s="154">
        <v>9.5</v>
      </c>
    </row>
    <row r="1012" spans="1:10" ht="25.5" x14ac:dyDescent="0.25">
      <c r="A1012" s="189" t="s">
        <v>798</v>
      </c>
      <c r="B1012" s="190" t="s">
        <v>1259</v>
      </c>
      <c r="C1012" s="189" t="s">
        <v>161</v>
      </c>
      <c r="D1012" s="189" t="s">
        <v>1260</v>
      </c>
      <c r="E1012" s="267" t="s">
        <v>805</v>
      </c>
      <c r="F1012" s="267"/>
      <c r="G1012" s="191" t="s">
        <v>157</v>
      </c>
      <c r="H1012" s="192">
        <v>1</v>
      </c>
      <c r="I1012" s="193">
        <v>145.38</v>
      </c>
      <c r="J1012" s="193">
        <v>145.38</v>
      </c>
    </row>
    <row r="1013" spans="1:10" ht="25.5" x14ac:dyDescent="0.25">
      <c r="A1013" s="155"/>
      <c r="B1013" s="155"/>
      <c r="C1013" s="155"/>
      <c r="D1013" s="155"/>
      <c r="E1013" s="155" t="s">
        <v>669</v>
      </c>
      <c r="F1013" s="156">
        <v>8.9540885628905187</v>
      </c>
      <c r="G1013" s="155" t="s">
        <v>670</v>
      </c>
      <c r="H1013" s="156">
        <v>7.53</v>
      </c>
      <c r="I1013" s="155" t="s">
        <v>671</v>
      </c>
      <c r="J1013" s="156">
        <v>16.48</v>
      </c>
    </row>
    <row r="1014" spans="1:10" x14ac:dyDescent="0.25">
      <c r="A1014" s="155"/>
      <c r="B1014" s="155"/>
      <c r="C1014" s="155"/>
      <c r="D1014" s="155"/>
      <c r="E1014" s="155" t="s">
        <v>672</v>
      </c>
      <c r="F1014" s="156">
        <v>48.49</v>
      </c>
      <c r="G1014" s="155"/>
      <c r="H1014" s="268" t="s">
        <v>673</v>
      </c>
      <c r="I1014" s="268"/>
      <c r="J1014" s="156">
        <v>215.31</v>
      </c>
    </row>
    <row r="1015" spans="1:10" x14ac:dyDescent="0.25">
      <c r="A1015" s="271" t="s">
        <v>789</v>
      </c>
      <c r="B1015" s="271"/>
      <c r="C1015" s="271"/>
      <c r="D1015" s="271"/>
      <c r="E1015" s="271"/>
      <c r="F1015" s="271"/>
      <c r="G1015" s="271"/>
      <c r="H1015" s="271"/>
      <c r="I1015" s="271"/>
      <c r="J1015" s="271"/>
    </row>
    <row r="1016" spans="1:10" ht="15.75" thickBot="1" x14ac:dyDescent="0.3">
      <c r="A1016" s="266" t="s">
        <v>1261</v>
      </c>
      <c r="B1016" s="266"/>
      <c r="C1016" s="266"/>
      <c r="D1016" s="266"/>
      <c r="E1016" s="266"/>
      <c r="F1016" s="266"/>
      <c r="G1016" s="266"/>
      <c r="H1016" s="266"/>
      <c r="I1016" s="266"/>
      <c r="J1016" s="266"/>
    </row>
    <row r="1017" spans="1:10" ht="15.75" thickTop="1" x14ac:dyDescent="0.25">
      <c r="A1017" s="188"/>
      <c r="B1017" s="188"/>
      <c r="C1017" s="188"/>
      <c r="D1017" s="188"/>
      <c r="E1017" s="188"/>
      <c r="F1017" s="188"/>
      <c r="G1017" s="188"/>
      <c r="H1017" s="188"/>
      <c r="I1017" s="188"/>
      <c r="J1017" s="188"/>
    </row>
    <row r="1018" spans="1:10" x14ac:dyDescent="0.25">
      <c r="A1018" s="141"/>
      <c r="B1018" s="142" t="s">
        <v>144</v>
      </c>
      <c r="C1018" s="141" t="s">
        <v>145</v>
      </c>
      <c r="D1018" s="141" t="s">
        <v>146</v>
      </c>
      <c r="E1018" s="272" t="s">
        <v>659</v>
      </c>
      <c r="F1018" s="272"/>
      <c r="G1018" s="143" t="s">
        <v>147</v>
      </c>
      <c r="H1018" s="142" t="s">
        <v>101</v>
      </c>
      <c r="I1018" s="142" t="s">
        <v>148</v>
      </c>
      <c r="J1018" s="142" t="s">
        <v>4</v>
      </c>
    </row>
    <row r="1019" spans="1:10" ht="25.5" x14ac:dyDescent="0.25">
      <c r="A1019" s="144" t="s">
        <v>660</v>
      </c>
      <c r="B1019" s="145" t="s">
        <v>1102</v>
      </c>
      <c r="C1019" s="144" t="s">
        <v>152</v>
      </c>
      <c r="D1019" s="144" t="s">
        <v>1103</v>
      </c>
      <c r="E1019" s="269" t="s">
        <v>995</v>
      </c>
      <c r="F1019" s="269"/>
      <c r="G1019" s="146" t="s">
        <v>157</v>
      </c>
      <c r="H1019" s="149">
        <v>1</v>
      </c>
      <c r="I1019" s="147">
        <v>53.4</v>
      </c>
      <c r="J1019" s="147">
        <v>53.4</v>
      </c>
    </row>
    <row r="1020" spans="1:10" ht="25.5" x14ac:dyDescent="0.25">
      <c r="A1020" s="150" t="s">
        <v>662</v>
      </c>
      <c r="B1020" s="151" t="s">
        <v>792</v>
      </c>
      <c r="C1020" s="150" t="s">
        <v>161</v>
      </c>
      <c r="D1020" s="150" t="s">
        <v>793</v>
      </c>
      <c r="E1020" s="270" t="s">
        <v>665</v>
      </c>
      <c r="F1020" s="270"/>
      <c r="G1020" s="152" t="s">
        <v>666</v>
      </c>
      <c r="H1020" s="153">
        <v>0.25</v>
      </c>
      <c r="I1020" s="154">
        <v>16.32</v>
      </c>
      <c r="J1020" s="154">
        <v>4.08</v>
      </c>
    </row>
    <row r="1021" spans="1:10" ht="25.5" x14ac:dyDescent="0.25">
      <c r="A1021" s="150" t="s">
        <v>662</v>
      </c>
      <c r="B1021" s="151" t="s">
        <v>998</v>
      </c>
      <c r="C1021" s="150" t="s">
        <v>161</v>
      </c>
      <c r="D1021" s="150" t="s">
        <v>999</v>
      </c>
      <c r="E1021" s="270" t="s">
        <v>665</v>
      </c>
      <c r="F1021" s="270"/>
      <c r="G1021" s="152" t="s">
        <v>666</v>
      </c>
      <c r="H1021" s="153">
        <v>0.75</v>
      </c>
      <c r="I1021" s="154">
        <v>20.96</v>
      </c>
      <c r="J1021" s="154">
        <v>15.72</v>
      </c>
    </row>
    <row r="1022" spans="1:10" x14ac:dyDescent="0.25">
      <c r="A1022" s="189" t="s">
        <v>798</v>
      </c>
      <c r="B1022" s="190" t="s">
        <v>1262</v>
      </c>
      <c r="C1022" s="189" t="s">
        <v>810</v>
      </c>
      <c r="D1022" s="189" t="s">
        <v>1263</v>
      </c>
      <c r="E1022" s="267" t="s">
        <v>805</v>
      </c>
      <c r="F1022" s="267"/>
      <c r="G1022" s="191" t="s">
        <v>153</v>
      </c>
      <c r="H1022" s="192">
        <v>1</v>
      </c>
      <c r="I1022" s="193">
        <v>33.6</v>
      </c>
      <c r="J1022" s="193">
        <v>33.6</v>
      </c>
    </row>
    <row r="1023" spans="1:10" ht="25.5" x14ac:dyDescent="0.25">
      <c r="A1023" s="155"/>
      <c r="B1023" s="155"/>
      <c r="C1023" s="155"/>
      <c r="D1023" s="155"/>
      <c r="E1023" s="155" t="s">
        <v>669</v>
      </c>
      <c r="F1023" s="156">
        <v>8.4107579462102695</v>
      </c>
      <c r="G1023" s="155" t="s">
        <v>670</v>
      </c>
      <c r="H1023" s="156">
        <v>7.07</v>
      </c>
      <c r="I1023" s="155" t="s">
        <v>671</v>
      </c>
      <c r="J1023" s="156">
        <v>15.48</v>
      </c>
    </row>
    <row r="1024" spans="1:10" x14ac:dyDescent="0.25">
      <c r="A1024" s="155"/>
      <c r="B1024" s="155"/>
      <c r="C1024" s="155"/>
      <c r="D1024" s="155"/>
      <c r="E1024" s="155" t="s">
        <v>672</v>
      </c>
      <c r="F1024" s="156">
        <v>15.52</v>
      </c>
      <c r="G1024" s="155"/>
      <c r="H1024" s="268" t="s">
        <v>673</v>
      </c>
      <c r="I1024" s="268"/>
      <c r="J1024" s="156">
        <v>68.92</v>
      </c>
    </row>
    <row r="1025" spans="1:10" x14ac:dyDescent="0.25">
      <c r="A1025" s="271" t="s">
        <v>789</v>
      </c>
      <c r="B1025" s="271"/>
      <c r="C1025" s="271"/>
      <c r="D1025" s="271"/>
      <c r="E1025" s="271"/>
      <c r="F1025" s="271"/>
      <c r="G1025" s="271"/>
      <c r="H1025" s="271"/>
      <c r="I1025" s="271"/>
      <c r="J1025" s="271"/>
    </row>
    <row r="1026" spans="1:10" ht="15.75" thickBot="1" x14ac:dyDescent="0.3">
      <c r="A1026" s="266" t="s">
        <v>1264</v>
      </c>
      <c r="B1026" s="266"/>
      <c r="C1026" s="266"/>
      <c r="D1026" s="266"/>
      <c r="E1026" s="266"/>
      <c r="F1026" s="266"/>
      <c r="G1026" s="266"/>
      <c r="H1026" s="266"/>
      <c r="I1026" s="266"/>
      <c r="J1026" s="266"/>
    </row>
    <row r="1027" spans="1:10" ht="15.75" thickTop="1" x14ac:dyDescent="0.25">
      <c r="A1027" s="188"/>
      <c r="B1027" s="188"/>
      <c r="C1027" s="188"/>
      <c r="D1027" s="188"/>
      <c r="E1027" s="188"/>
      <c r="F1027" s="188"/>
      <c r="G1027" s="188"/>
      <c r="H1027" s="188"/>
      <c r="I1027" s="188"/>
      <c r="J1027" s="188"/>
    </row>
    <row r="1028" spans="1:10" x14ac:dyDescent="0.25">
      <c r="A1028" s="141"/>
      <c r="B1028" s="142" t="s">
        <v>144</v>
      </c>
      <c r="C1028" s="141" t="s">
        <v>145</v>
      </c>
      <c r="D1028" s="141" t="s">
        <v>146</v>
      </c>
      <c r="E1028" s="272" t="s">
        <v>659</v>
      </c>
      <c r="F1028" s="272"/>
      <c r="G1028" s="143" t="s">
        <v>147</v>
      </c>
      <c r="H1028" s="142" t="s">
        <v>101</v>
      </c>
      <c r="I1028" s="142" t="s">
        <v>148</v>
      </c>
      <c r="J1028" s="142" t="s">
        <v>4</v>
      </c>
    </row>
    <row r="1029" spans="1:10" ht="25.5" x14ac:dyDescent="0.25">
      <c r="A1029" s="144" t="s">
        <v>660</v>
      </c>
      <c r="B1029" s="145" t="s">
        <v>1072</v>
      </c>
      <c r="C1029" s="144" t="s">
        <v>152</v>
      </c>
      <c r="D1029" s="144" t="s">
        <v>1073</v>
      </c>
      <c r="E1029" s="269" t="s">
        <v>995</v>
      </c>
      <c r="F1029" s="269"/>
      <c r="G1029" s="146" t="s">
        <v>157</v>
      </c>
      <c r="H1029" s="149">
        <v>1</v>
      </c>
      <c r="I1029" s="147">
        <v>2.64</v>
      </c>
      <c r="J1029" s="147">
        <v>2.64</v>
      </c>
    </row>
    <row r="1030" spans="1:10" ht="25.5" x14ac:dyDescent="0.25">
      <c r="A1030" s="150" t="s">
        <v>662</v>
      </c>
      <c r="B1030" s="151" t="s">
        <v>998</v>
      </c>
      <c r="C1030" s="150" t="s">
        <v>161</v>
      </c>
      <c r="D1030" s="150" t="s">
        <v>999</v>
      </c>
      <c r="E1030" s="270" t="s">
        <v>665</v>
      </c>
      <c r="F1030" s="270"/>
      <c r="G1030" s="152" t="s">
        <v>666</v>
      </c>
      <c r="H1030" s="153">
        <v>0.04</v>
      </c>
      <c r="I1030" s="154">
        <v>20.96</v>
      </c>
      <c r="J1030" s="154">
        <v>0.83</v>
      </c>
    </row>
    <row r="1031" spans="1:10" ht="25.5" x14ac:dyDescent="0.25">
      <c r="A1031" s="189" t="s">
        <v>798</v>
      </c>
      <c r="B1031" s="190" t="s">
        <v>1265</v>
      </c>
      <c r="C1031" s="189" t="s">
        <v>161</v>
      </c>
      <c r="D1031" s="189" t="s">
        <v>1266</v>
      </c>
      <c r="E1031" s="267" t="s">
        <v>805</v>
      </c>
      <c r="F1031" s="267"/>
      <c r="G1031" s="191" t="s">
        <v>157</v>
      </c>
      <c r="H1031" s="192">
        <v>1</v>
      </c>
      <c r="I1031" s="193">
        <v>1.73</v>
      </c>
      <c r="J1031" s="193">
        <v>1.73</v>
      </c>
    </row>
    <row r="1032" spans="1:10" ht="25.5" x14ac:dyDescent="0.25">
      <c r="A1032" s="189" t="s">
        <v>798</v>
      </c>
      <c r="B1032" s="190" t="s">
        <v>1267</v>
      </c>
      <c r="C1032" s="189" t="s">
        <v>810</v>
      </c>
      <c r="D1032" s="189" t="s">
        <v>1268</v>
      </c>
      <c r="E1032" s="267" t="s">
        <v>812</v>
      </c>
      <c r="F1032" s="267"/>
      <c r="G1032" s="191" t="s">
        <v>1269</v>
      </c>
      <c r="H1032" s="192">
        <v>3.3000000000000002E-2</v>
      </c>
      <c r="I1032" s="193">
        <v>2.67</v>
      </c>
      <c r="J1032" s="193">
        <v>0.08</v>
      </c>
    </row>
    <row r="1033" spans="1:10" ht="25.5" x14ac:dyDescent="0.25">
      <c r="A1033" s="155"/>
      <c r="B1033" s="155"/>
      <c r="C1033" s="155"/>
      <c r="D1033" s="155"/>
      <c r="E1033" s="155" t="s">
        <v>669</v>
      </c>
      <c r="F1033" s="156">
        <v>0.35859820700896494</v>
      </c>
      <c r="G1033" s="155" t="s">
        <v>670</v>
      </c>
      <c r="H1033" s="156">
        <v>0.3</v>
      </c>
      <c r="I1033" s="155" t="s">
        <v>671</v>
      </c>
      <c r="J1033" s="156">
        <v>0.66</v>
      </c>
    </row>
    <row r="1034" spans="1:10" x14ac:dyDescent="0.25">
      <c r="A1034" s="155"/>
      <c r="B1034" s="155"/>
      <c r="C1034" s="155"/>
      <c r="D1034" s="155"/>
      <c r="E1034" s="155" t="s">
        <v>672</v>
      </c>
      <c r="F1034" s="156">
        <v>0.76</v>
      </c>
      <c r="G1034" s="155"/>
      <c r="H1034" s="268" t="s">
        <v>673</v>
      </c>
      <c r="I1034" s="268"/>
      <c r="J1034" s="156">
        <v>3.4</v>
      </c>
    </row>
    <row r="1035" spans="1:10" x14ac:dyDescent="0.25">
      <c r="A1035" s="271" t="s">
        <v>789</v>
      </c>
      <c r="B1035" s="271"/>
      <c r="C1035" s="271"/>
      <c r="D1035" s="271"/>
      <c r="E1035" s="271"/>
      <c r="F1035" s="271"/>
      <c r="G1035" s="271"/>
      <c r="H1035" s="271"/>
      <c r="I1035" s="271"/>
      <c r="J1035" s="271"/>
    </row>
    <row r="1036" spans="1:10" ht="15.75" thickBot="1" x14ac:dyDescent="0.3">
      <c r="A1036" s="266" t="s">
        <v>1270</v>
      </c>
      <c r="B1036" s="266"/>
      <c r="C1036" s="266"/>
      <c r="D1036" s="266"/>
      <c r="E1036" s="266"/>
      <c r="F1036" s="266"/>
      <c r="G1036" s="266"/>
      <c r="H1036" s="266"/>
      <c r="I1036" s="266"/>
      <c r="J1036" s="266"/>
    </row>
    <row r="1037" spans="1:10" ht="15.75" thickTop="1" x14ac:dyDescent="0.25">
      <c r="A1037" s="188"/>
      <c r="B1037" s="188"/>
      <c r="C1037" s="188"/>
      <c r="D1037" s="188"/>
      <c r="E1037" s="188"/>
      <c r="F1037" s="188"/>
      <c r="G1037" s="188"/>
      <c r="H1037" s="188"/>
      <c r="I1037" s="188"/>
      <c r="J1037" s="188"/>
    </row>
    <row r="1038" spans="1:10" x14ac:dyDescent="0.25">
      <c r="A1038" s="141"/>
      <c r="B1038" s="142" t="s">
        <v>144</v>
      </c>
      <c r="C1038" s="141" t="s">
        <v>145</v>
      </c>
      <c r="D1038" s="141" t="s">
        <v>146</v>
      </c>
      <c r="E1038" s="272" t="s">
        <v>659</v>
      </c>
      <c r="F1038" s="272"/>
      <c r="G1038" s="143" t="s">
        <v>147</v>
      </c>
      <c r="H1038" s="142" t="s">
        <v>101</v>
      </c>
      <c r="I1038" s="142" t="s">
        <v>148</v>
      </c>
      <c r="J1038" s="142" t="s">
        <v>4</v>
      </c>
    </row>
    <row r="1039" spans="1:10" ht="25.5" x14ac:dyDescent="0.25">
      <c r="A1039" s="144" t="s">
        <v>660</v>
      </c>
      <c r="B1039" s="145" t="s">
        <v>1033</v>
      </c>
      <c r="C1039" s="144" t="s">
        <v>152</v>
      </c>
      <c r="D1039" s="144" t="s">
        <v>1034</v>
      </c>
      <c r="E1039" s="269" t="s">
        <v>995</v>
      </c>
      <c r="F1039" s="269"/>
      <c r="G1039" s="146" t="s">
        <v>157</v>
      </c>
      <c r="H1039" s="149">
        <v>1</v>
      </c>
      <c r="I1039" s="147">
        <v>2.4</v>
      </c>
      <c r="J1039" s="147">
        <v>2.4</v>
      </c>
    </row>
    <row r="1040" spans="1:10" ht="25.5" x14ac:dyDescent="0.25">
      <c r="A1040" s="150" t="s">
        <v>662</v>
      </c>
      <c r="B1040" s="151" t="s">
        <v>998</v>
      </c>
      <c r="C1040" s="150" t="s">
        <v>161</v>
      </c>
      <c r="D1040" s="150" t="s">
        <v>999</v>
      </c>
      <c r="E1040" s="270" t="s">
        <v>665</v>
      </c>
      <c r="F1040" s="270"/>
      <c r="G1040" s="152" t="s">
        <v>666</v>
      </c>
      <c r="H1040" s="153">
        <v>0.04</v>
      </c>
      <c r="I1040" s="154">
        <v>20.96</v>
      </c>
      <c r="J1040" s="154">
        <v>0.83</v>
      </c>
    </row>
    <row r="1041" spans="1:10" x14ac:dyDescent="0.25">
      <c r="A1041" s="189" t="s">
        <v>798</v>
      </c>
      <c r="B1041" s="190" t="s">
        <v>1271</v>
      </c>
      <c r="C1041" s="189" t="s">
        <v>810</v>
      </c>
      <c r="D1041" s="189" t="s">
        <v>1272</v>
      </c>
      <c r="E1041" s="267" t="s">
        <v>805</v>
      </c>
      <c r="F1041" s="267"/>
      <c r="G1041" s="191" t="s">
        <v>153</v>
      </c>
      <c r="H1041" s="192">
        <v>1</v>
      </c>
      <c r="I1041" s="193">
        <v>1.49</v>
      </c>
      <c r="J1041" s="193">
        <v>1.49</v>
      </c>
    </row>
    <row r="1042" spans="1:10" ht="25.5" x14ac:dyDescent="0.25">
      <c r="A1042" s="189" t="s">
        <v>798</v>
      </c>
      <c r="B1042" s="190" t="s">
        <v>1267</v>
      </c>
      <c r="C1042" s="189" t="s">
        <v>810</v>
      </c>
      <c r="D1042" s="189" t="s">
        <v>1268</v>
      </c>
      <c r="E1042" s="267" t="s">
        <v>812</v>
      </c>
      <c r="F1042" s="267"/>
      <c r="G1042" s="191" t="s">
        <v>1269</v>
      </c>
      <c r="H1042" s="192">
        <v>3.3000000000000002E-2</v>
      </c>
      <c r="I1042" s="193">
        <v>2.67</v>
      </c>
      <c r="J1042" s="193">
        <v>0.08</v>
      </c>
    </row>
    <row r="1043" spans="1:10" ht="25.5" x14ac:dyDescent="0.25">
      <c r="A1043" s="155"/>
      <c r="B1043" s="155"/>
      <c r="C1043" s="155"/>
      <c r="D1043" s="155"/>
      <c r="E1043" s="155" t="s">
        <v>669</v>
      </c>
      <c r="F1043" s="156">
        <v>0.35859820700896494</v>
      </c>
      <c r="G1043" s="155" t="s">
        <v>670</v>
      </c>
      <c r="H1043" s="156">
        <v>0.3</v>
      </c>
      <c r="I1043" s="155" t="s">
        <v>671</v>
      </c>
      <c r="J1043" s="156">
        <v>0.66</v>
      </c>
    </row>
    <row r="1044" spans="1:10" x14ac:dyDescent="0.25">
      <c r="A1044" s="155"/>
      <c r="B1044" s="155"/>
      <c r="C1044" s="155"/>
      <c r="D1044" s="155"/>
      <c r="E1044" s="155" t="s">
        <v>672</v>
      </c>
      <c r="F1044" s="156">
        <v>0.69</v>
      </c>
      <c r="G1044" s="155"/>
      <c r="H1044" s="268" t="s">
        <v>673</v>
      </c>
      <c r="I1044" s="268"/>
      <c r="J1044" s="156">
        <v>3.09</v>
      </c>
    </row>
    <row r="1045" spans="1:10" x14ac:dyDescent="0.25">
      <c r="A1045" s="271" t="s">
        <v>789</v>
      </c>
      <c r="B1045" s="271"/>
      <c r="C1045" s="271"/>
      <c r="D1045" s="271"/>
      <c r="E1045" s="271"/>
      <c r="F1045" s="271"/>
      <c r="G1045" s="271"/>
      <c r="H1045" s="271"/>
      <c r="I1045" s="271"/>
      <c r="J1045" s="271"/>
    </row>
    <row r="1046" spans="1:10" ht="15.75" thickBot="1" x14ac:dyDescent="0.3">
      <c r="A1046" s="266" t="s">
        <v>1273</v>
      </c>
      <c r="B1046" s="266"/>
      <c r="C1046" s="266"/>
      <c r="D1046" s="266"/>
      <c r="E1046" s="266"/>
      <c r="F1046" s="266"/>
      <c r="G1046" s="266"/>
      <c r="H1046" s="266"/>
      <c r="I1046" s="266"/>
      <c r="J1046" s="266"/>
    </row>
    <row r="1047" spans="1:10" ht="15.75" thickTop="1" x14ac:dyDescent="0.25">
      <c r="A1047" s="188"/>
      <c r="B1047" s="188"/>
      <c r="C1047" s="188"/>
      <c r="D1047" s="188"/>
      <c r="E1047" s="188"/>
      <c r="F1047" s="188"/>
      <c r="G1047" s="188"/>
      <c r="H1047" s="188"/>
      <c r="I1047" s="188"/>
      <c r="J1047" s="188"/>
    </row>
    <row r="1048" spans="1:10" x14ac:dyDescent="0.25">
      <c r="A1048" s="141"/>
      <c r="B1048" s="142" t="s">
        <v>144</v>
      </c>
      <c r="C1048" s="141" t="s">
        <v>145</v>
      </c>
      <c r="D1048" s="141" t="s">
        <v>146</v>
      </c>
      <c r="E1048" s="272" t="s">
        <v>659</v>
      </c>
      <c r="F1048" s="272"/>
      <c r="G1048" s="143" t="s">
        <v>147</v>
      </c>
      <c r="H1048" s="142" t="s">
        <v>101</v>
      </c>
      <c r="I1048" s="142" t="s">
        <v>148</v>
      </c>
      <c r="J1048" s="142" t="s">
        <v>4</v>
      </c>
    </row>
    <row r="1049" spans="1:10" ht="25.5" x14ac:dyDescent="0.25">
      <c r="A1049" s="144" t="s">
        <v>660</v>
      </c>
      <c r="B1049" s="145" t="s">
        <v>1108</v>
      </c>
      <c r="C1049" s="144" t="s">
        <v>152</v>
      </c>
      <c r="D1049" s="144" t="s">
        <v>1109</v>
      </c>
      <c r="E1049" s="269" t="s">
        <v>995</v>
      </c>
      <c r="F1049" s="269"/>
      <c r="G1049" s="146" t="s">
        <v>157</v>
      </c>
      <c r="H1049" s="149">
        <v>1</v>
      </c>
      <c r="I1049" s="147">
        <v>62.25</v>
      </c>
      <c r="J1049" s="147">
        <v>62.25</v>
      </c>
    </row>
    <row r="1050" spans="1:10" ht="25.5" x14ac:dyDescent="0.25">
      <c r="A1050" s="150" t="s">
        <v>662</v>
      </c>
      <c r="B1050" s="151" t="s">
        <v>792</v>
      </c>
      <c r="C1050" s="150" t="s">
        <v>161</v>
      </c>
      <c r="D1050" s="150" t="s">
        <v>793</v>
      </c>
      <c r="E1050" s="270" t="s">
        <v>665</v>
      </c>
      <c r="F1050" s="270"/>
      <c r="G1050" s="152" t="s">
        <v>666</v>
      </c>
      <c r="H1050" s="153">
        <v>0.75</v>
      </c>
      <c r="I1050" s="154">
        <v>16.32</v>
      </c>
      <c r="J1050" s="154">
        <v>12.24</v>
      </c>
    </row>
    <row r="1051" spans="1:10" ht="25.5" x14ac:dyDescent="0.25">
      <c r="A1051" s="150" t="s">
        <v>662</v>
      </c>
      <c r="B1051" s="151" t="s">
        <v>998</v>
      </c>
      <c r="C1051" s="150" t="s">
        <v>161</v>
      </c>
      <c r="D1051" s="150" t="s">
        <v>999</v>
      </c>
      <c r="E1051" s="270" t="s">
        <v>665</v>
      </c>
      <c r="F1051" s="270"/>
      <c r="G1051" s="152" t="s">
        <v>666</v>
      </c>
      <c r="H1051" s="153">
        <v>0.75</v>
      </c>
      <c r="I1051" s="154">
        <v>20.96</v>
      </c>
      <c r="J1051" s="154">
        <v>15.72</v>
      </c>
    </row>
    <row r="1052" spans="1:10" ht="38.25" x14ac:dyDescent="0.25">
      <c r="A1052" s="189" t="s">
        <v>798</v>
      </c>
      <c r="B1052" s="190" t="s">
        <v>1188</v>
      </c>
      <c r="C1052" s="189" t="s">
        <v>161</v>
      </c>
      <c r="D1052" s="189" t="s">
        <v>1189</v>
      </c>
      <c r="E1052" s="267" t="s">
        <v>805</v>
      </c>
      <c r="F1052" s="267"/>
      <c r="G1052" s="191" t="s">
        <v>157</v>
      </c>
      <c r="H1052" s="192">
        <v>6</v>
      </c>
      <c r="I1052" s="193">
        <v>0.24</v>
      </c>
      <c r="J1052" s="193">
        <v>1.44</v>
      </c>
    </row>
    <row r="1053" spans="1:10" x14ac:dyDescent="0.25">
      <c r="A1053" s="189" t="s">
        <v>798</v>
      </c>
      <c r="B1053" s="190" t="s">
        <v>1274</v>
      </c>
      <c r="C1053" s="189" t="s">
        <v>810</v>
      </c>
      <c r="D1053" s="189" t="s">
        <v>1275</v>
      </c>
      <c r="E1053" s="267" t="s">
        <v>805</v>
      </c>
      <c r="F1053" s="267"/>
      <c r="G1053" s="191" t="s">
        <v>153</v>
      </c>
      <c r="H1053" s="192">
        <v>1</v>
      </c>
      <c r="I1053" s="193">
        <v>32.85</v>
      </c>
      <c r="J1053" s="193">
        <v>32.85</v>
      </c>
    </row>
    <row r="1054" spans="1:10" ht="25.5" x14ac:dyDescent="0.25">
      <c r="A1054" s="155"/>
      <c r="B1054" s="155"/>
      <c r="C1054" s="155"/>
      <c r="D1054" s="155"/>
      <c r="E1054" s="155" t="s">
        <v>669</v>
      </c>
      <c r="F1054" s="156">
        <v>11.703341483292583</v>
      </c>
      <c r="G1054" s="155" t="s">
        <v>670</v>
      </c>
      <c r="H1054" s="156">
        <v>9.84</v>
      </c>
      <c r="I1054" s="155" t="s">
        <v>671</v>
      </c>
      <c r="J1054" s="156">
        <v>21.54</v>
      </c>
    </row>
    <row r="1055" spans="1:10" x14ac:dyDescent="0.25">
      <c r="A1055" s="155"/>
      <c r="B1055" s="155"/>
      <c r="C1055" s="155"/>
      <c r="D1055" s="155"/>
      <c r="E1055" s="155" t="s">
        <v>672</v>
      </c>
      <c r="F1055" s="156">
        <v>18.09</v>
      </c>
      <c r="G1055" s="155"/>
      <c r="H1055" s="268" t="s">
        <v>673</v>
      </c>
      <c r="I1055" s="268"/>
      <c r="J1055" s="156">
        <v>80.34</v>
      </c>
    </row>
    <row r="1056" spans="1:10" x14ac:dyDescent="0.25">
      <c r="A1056" s="271" t="s">
        <v>789</v>
      </c>
      <c r="B1056" s="271"/>
      <c r="C1056" s="271"/>
      <c r="D1056" s="271"/>
      <c r="E1056" s="271"/>
      <c r="F1056" s="271"/>
      <c r="G1056" s="271"/>
      <c r="H1056" s="271"/>
      <c r="I1056" s="271"/>
      <c r="J1056" s="271"/>
    </row>
    <row r="1057" spans="1:10" x14ac:dyDescent="0.25">
      <c r="A1057" s="266" t="s">
        <v>1276</v>
      </c>
      <c r="B1057" s="266"/>
      <c r="C1057" s="266"/>
      <c r="D1057" s="266"/>
      <c r="E1057" s="266"/>
      <c r="F1057" s="266"/>
      <c r="G1057" s="266"/>
      <c r="H1057" s="266"/>
      <c r="I1057" s="266"/>
      <c r="J1057" s="266"/>
    </row>
  </sheetData>
  <sheetProtection selectLockedCells="1"/>
  <autoFilter ref="A12:J1033" xr:uid="{00000000-0001-0000-0100-000000000000}"/>
  <mergeCells count="862">
    <mergeCell ref="E1039:F1039"/>
    <mergeCell ref="E1040:F1040"/>
    <mergeCell ref="E1041:F1041"/>
    <mergeCell ref="E1031:F1031"/>
    <mergeCell ref="A1035:J1035"/>
    <mergeCell ref="A1036:J1036"/>
    <mergeCell ref="E1042:F1042"/>
    <mergeCell ref="A1056:J1056"/>
    <mergeCell ref="E1050:F1050"/>
    <mergeCell ref="E1051:F1051"/>
    <mergeCell ref="E1052:F1052"/>
    <mergeCell ref="A1045:J1045"/>
    <mergeCell ref="E1048:F1048"/>
    <mergeCell ref="E1049:F1049"/>
    <mergeCell ref="H1044:I1044"/>
    <mergeCell ref="A1046:J1046"/>
    <mergeCell ref="E1053:F1053"/>
    <mergeCell ref="H1055:I1055"/>
    <mergeCell ref="E1001:F1001"/>
    <mergeCell ref="A1005:J1005"/>
    <mergeCell ref="A995:J995"/>
    <mergeCell ref="E998:F998"/>
    <mergeCell ref="E999:F999"/>
    <mergeCell ref="H994:I994"/>
    <mergeCell ref="A996:J996"/>
    <mergeCell ref="E1002:F1002"/>
    <mergeCell ref="H1004:I1004"/>
    <mergeCell ref="E988:F988"/>
    <mergeCell ref="E989:F989"/>
    <mergeCell ref="E990:F990"/>
    <mergeCell ref="E991:F991"/>
    <mergeCell ref="E981:F981"/>
    <mergeCell ref="A985:J985"/>
    <mergeCell ref="A986:J986"/>
    <mergeCell ref="E992:F992"/>
    <mergeCell ref="E1000:F1000"/>
    <mergeCell ref="E951:F951"/>
    <mergeCell ref="A955:J955"/>
    <mergeCell ref="E945:F945"/>
    <mergeCell ref="E946:F946"/>
    <mergeCell ref="E947:F947"/>
    <mergeCell ref="E948:F948"/>
    <mergeCell ref="E949:F949"/>
    <mergeCell ref="E952:F952"/>
    <mergeCell ref="H954:I954"/>
    <mergeCell ref="A939:J939"/>
    <mergeCell ref="E942:F942"/>
    <mergeCell ref="E943:F943"/>
    <mergeCell ref="E944:F944"/>
    <mergeCell ref="E933:F933"/>
    <mergeCell ref="E934:F934"/>
    <mergeCell ref="E935:F935"/>
    <mergeCell ref="A940:J940"/>
    <mergeCell ref="E950:F950"/>
    <mergeCell ref="E902:F902"/>
    <mergeCell ref="E903:F903"/>
    <mergeCell ref="A907:J907"/>
    <mergeCell ref="A896:J896"/>
    <mergeCell ref="E899:F899"/>
    <mergeCell ref="E900:F900"/>
    <mergeCell ref="E901:F901"/>
    <mergeCell ref="A897:J897"/>
    <mergeCell ref="E904:F904"/>
    <mergeCell ref="H906:I906"/>
    <mergeCell ref="E891:F891"/>
    <mergeCell ref="E892:F892"/>
    <mergeCell ref="A885:J885"/>
    <mergeCell ref="E888:F888"/>
    <mergeCell ref="E889:F889"/>
    <mergeCell ref="H884:I884"/>
    <mergeCell ref="A886:J886"/>
    <mergeCell ref="E893:F893"/>
    <mergeCell ref="H895:I895"/>
    <mergeCell ref="E878:F878"/>
    <mergeCell ref="E879:F879"/>
    <mergeCell ref="E880:F880"/>
    <mergeCell ref="E881:F881"/>
    <mergeCell ref="A874:J874"/>
    <mergeCell ref="E877:F877"/>
    <mergeCell ref="A875:J875"/>
    <mergeCell ref="E882:F882"/>
    <mergeCell ref="E890:F890"/>
    <mergeCell ref="E832:F832"/>
    <mergeCell ref="E840:F840"/>
    <mergeCell ref="E841:F841"/>
    <mergeCell ref="A845:J845"/>
    <mergeCell ref="A835:J835"/>
    <mergeCell ref="E838:F838"/>
    <mergeCell ref="E839:F839"/>
    <mergeCell ref="H834:I834"/>
    <mergeCell ref="A836:J836"/>
    <mergeCell ref="E842:F842"/>
    <mergeCell ref="H844:I844"/>
    <mergeCell ref="E828:F828"/>
    <mergeCell ref="E829:F829"/>
    <mergeCell ref="E830:F830"/>
    <mergeCell ref="E831:F831"/>
    <mergeCell ref="E821:F821"/>
    <mergeCell ref="E822:F822"/>
    <mergeCell ref="E827:F827"/>
    <mergeCell ref="E823:F823"/>
    <mergeCell ref="H825:I825"/>
    <mergeCell ref="A807:J807"/>
    <mergeCell ref="A817:J817"/>
    <mergeCell ref="E820:F820"/>
    <mergeCell ref="E809:F809"/>
    <mergeCell ref="E810:F810"/>
    <mergeCell ref="E811:F811"/>
    <mergeCell ref="E812:F812"/>
    <mergeCell ref="E813:F813"/>
    <mergeCell ref="E814:F814"/>
    <mergeCell ref="H816:I816"/>
    <mergeCell ref="A818:J818"/>
    <mergeCell ref="H795:I795"/>
    <mergeCell ref="E802:F802"/>
    <mergeCell ref="A806:J806"/>
    <mergeCell ref="A796:J796"/>
    <mergeCell ref="E799:F799"/>
    <mergeCell ref="E800:F800"/>
    <mergeCell ref="E801:F801"/>
    <mergeCell ref="A797:J797"/>
    <mergeCell ref="E803:F803"/>
    <mergeCell ref="H805:I805"/>
    <mergeCell ref="E790:F790"/>
    <mergeCell ref="E791:F791"/>
    <mergeCell ref="E792:F792"/>
    <mergeCell ref="E783:F783"/>
    <mergeCell ref="E789:F789"/>
    <mergeCell ref="E784:F784"/>
    <mergeCell ref="H786:I786"/>
    <mergeCell ref="A788:J788"/>
    <mergeCell ref="E793:F793"/>
    <mergeCell ref="E778:F778"/>
    <mergeCell ref="E779:F779"/>
    <mergeCell ref="E780:F780"/>
    <mergeCell ref="E781:F781"/>
    <mergeCell ref="E782:F782"/>
    <mergeCell ref="E773:F773"/>
    <mergeCell ref="E774:F774"/>
    <mergeCell ref="E775:F775"/>
    <mergeCell ref="E776:F776"/>
    <mergeCell ref="E777:F777"/>
    <mergeCell ref="E768:F768"/>
    <mergeCell ref="E769:F769"/>
    <mergeCell ref="E770:F770"/>
    <mergeCell ref="E771:F771"/>
    <mergeCell ref="E772:F772"/>
    <mergeCell ref="E763:F763"/>
    <mergeCell ref="E764:F764"/>
    <mergeCell ref="E765:F765"/>
    <mergeCell ref="E766:F766"/>
    <mergeCell ref="E767:F767"/>
    <mergeCell ref="A758:J758"/>
    <mergeCell ref="E761:F761"/>
    <mergeCell ref="E762:F762"/>
    <mergeCell ref="E751:F751"/>
    <mergeCell ref="E752:F752"/>
    <mergeCell ref="E753:F753"/>
    <mergeCell ref="E754:F754"/>
    <mergeCell ref="E755:F755"/>
    <mergeCell ref="H757:I757"/>
    <mergeCell ref="A759:J759"/>
    <mergeCell ref="A746:J746"/>
    <mergeCell ref="E749:F749"/>
    <mergeCell ref="E750:F750"/>
    <mergeCell ref="E739:F739"/>
    <mergeCell ref="E740:F740"/>
    <mergeCell ref="E741:F741"/>
    <mergeCell ref="E742:F742"/>
    <mergeCell ref="E743:F743"/>
    <mergeCell ref="H745:I745"/>
    <mergeCell ref="A747:J747"/>
    <mergeCell ref="A734:J734"/>
    <mergeCell ref="E737:F737"/>
    <mergeCell ref="E738:F738"/>
    <mergeCell ref="E727:F727"/>
    <mergeCell ref="E728:F728"/>
    <mergeCell ref="E729:F729"/>
    <mergeCell ref="E730:F730"/>
    <mergeCell ref="E731:F731"/>
    <mergeCell ref="H733:I733"/>
    <mergeCell ref="A735:J735"/>
    <mergeCell ref="A722:J722"/>
    <mergeCell ref="E725:F725"/>
    <mergeCell ref="E726:F726"/>
    <mergeCell ref="E715:F715"/>
    <mergeCell ref="E716:F716"/>
    <mergeCell ref="E717:F717"/>
    <mergeCell ref="E718:F718"/>
    <mergeCell ref="E719:F719"/>
    <mergeCell ref="H721:I721"/>
    <mergeCell ref="A723:J723"/>
    <mergeCell ref="A710:J710"/>
    <mergeCell ref="E713:F713"/>
    <mergeCell ref="E714:F714"/>
    <mergeCell ref="E703:F703"/>
    <mergeCell ref="E704:F704"/>
    <mergeCell ref="E705:F705"/>
    <mergeCell ref="E706:F706"/>
    <mergeCell ref="E707:F707"/>
    <mergeCell ref="H709:I709"/>
    <mergeCell ref="A711:J711"/>
    <mergeCell ref="E698:F698"/>
    <mergeCell ref="E699:F699"/>
    <mergeCell ref="E700:F700"/>
    <mergeCell ref="E701:F701"/>
    <mergeCell ref="E702:F702"/>
    <mergeCell ref="E693:F693"/>
    <mergeCell ref="E694:F694"/>
    <mergeCell ref="E695:F695"/>
    <mergeCell ref="E696:F696"/>
    <mergeCell ref="E697:F697"/>
    <mergeCell ref="A687:J687"/>
    <mergeCell ref="E690:F690"/>
    <mergeCell ref="E691:F691"/>
    <mergeCell ref="E692:F692"/>
    <mergeCell ref="E681:F681"/>
    <mergeCell ref="E682:F682"/>
    <mergeCell ref="E683:F683"/>
    <mergeCell ref="E684:F684"/>
    <mergeCell ref="H686:I686"/>
    <mergeCell ref="A688:J688"/>
    <mergeCell ref="E676:F676"/>
    <mergeCell ref="E677:F677"/>
    <mergeCell ref="E678:F678"/>
    <mergeCell ref="E679:F679"/>
    <mergeCell ref="E680:F680"/>
    <mergeCell ref="E671:F671"/>
    <mergeCell ref="E672:F672"/>
    <mergeCell ref="E673:F673"/>
    <mergeCell ref="E674:F674"/>
    <mergeCell ref="E675:F675"/>
    <mergeCell ref="E667:F667"/>
    <mergeCell ref="E668:F668"/>
    <mergeCell ref="E669:F669"/>
    <mergeCell ref="E670:F670"/>
    <mergeCell ref="E659:F659"/>
    <mergeCell ref="E660:F660"/>
    <mergeCell ref="A664:J664"/>
    <mergeCell ref="E661:F661"/>
    <mergeCell ref="H663:I663"/>
    <mergeCell ref="A665:J665"/>
    <mergeCell ref="E654:F654"/>
    <mergeCell ref="E655:F655"/>
    <mergeCell ref="E656:F656"/>
    <mergeCell ref="E657:F657"/>
    <mergeCell ref="E658:F658"/>
    <mergeCell ref="E649:F649"/>
    <mergeCell ref="E650:F650"/>
    <mergeCell ref="E651:F651"/>
    <mergeCell ref="E652:F652"/>
    <mergeCell ref="E653:F653"/>
    <mergeCell ref="A644:J644"/>
    <mergeCell ref="E647:F647"/>
    <mergeCell ref="E648:F648"/>
    <mergeCell ref="E637:F637"/>
    <mergeCell ref="E638:F638"/>
    <mergeCell ref="E639:F639"/>
    <mergeCell ref="E640:F640"/>
    <mergeCell ref="E641:F641"/>
    <mergeCell ref="H643:I643"/>
    <mergeCell ref="A645:J645"/>
    <mergeCell ref="A632:J632"/>
    <mergeCell ref="E635:F635"/>
    <mergeCell ref="E636:F636"/>
    <mergeCell ref="E625:F625"/>
    <mergeCell ref="E626:F626"/>
    <mergeCell ref="E627:F627"/>
    <mergeCell ref="E628:F628"/>
    <mergeCell ref="E629:F629"/>
    <mergeCell ref="H631:I631"/>
    <mergeCell ref="A633:J633"/>
    <mergeCell ref="A620:J620"/>
    <mergeCell ref="E623:F623"/>
    <mergeCell ref="E624:F624"/>
    <mergeCell ref="E613:F613"/>
    <mergeCell ref="E614:F614"/>
    <mergeCell ref="E615:F615"/>
    <mergeCell ref="E616:F616"/>
    <mergeCell ref="E617:F617"/>
    <mergeCell ref="H619:I619"/>
    <mergeCell ref="A621:J621"/>
    <mergeCell ref="A599:J599"/>
    <mergeCell ref="A609:J609"/>
    <mergeCell ref="E612:F612"/>
    <mergeCell ref="E601:F601"/>
    <mergeCell ref="E602:F602"/>
    <mergeCell ref="E603:F603"/>
    <mergeCell ref="E604:F604"/>
    <mergeCell ref="E605:F605"/>
    <mergeCell ref="E606:F606"/>
    <mergeCell ref="H608:I608"/>
    <mergeCell ref="A610:J610"/>
    <mergeCell ref="E594:F594"/>
    <mergeCell ref="A598:J598"/>
    <mergeCell ref="E589:F589"/>
    <mergeCell ref="E590:F590"/>
    <mergeCell ref="E591:F591"/>
    <mergeCell ref="E592:F592"/>
    <mergeCell ref="E593:F593"/>
    <mergeCell ref="E595:F595"/>
    <mergeCell ref="H597:I597"/>
    <mergeCell ref="A584:J584"/>
    <mergeCell ref="E587:F587"/>
    <mergeCell ref="E588:F588"/>
    <mergeCell ref="E577:F577"/>
    <mergeCell ref="E578:F578"/>
    <mergeCell ref="E579:F579"/>
    <mergeCell ref="E580:F580"/>
    <mergeCell ref="E581:F581"/>
    <mergeCell ref="H583:I583"/>
    <mergeCell ref="A585:J585"/>
    <mergeCell ref="A572:J572"/>
    <mergeCell ref="E575:F575"/>
    <mergeCell ref="E576:F576"/>
    <mergeCell ref="E565:F565"/>
    <mergeCell ref="E566:F566"/>
    <mergeCell ref="E567:F567"/>
    <mergeCell ref="E568:F568"/>
    <mergeCell ref="E569:F569"/>
    <mergeCell ref="H571:I571"/>
    <mergeCell ref="A573:J573"/>
    <mergeCell ref="A560:J560"/>
    <mergeCell ref="E563:F563"/>
    <mergeCell ref="E564:F564"/>
    <mergeCell ref="E553:F553"/>
    <mergeCell ref="E554:F554"/>
    <mergeCell ref="E555:F555"/>
    <mergeCell ref="E556:F556"/>
    <mergeCell ref="E557:F557"/>
    <mergeCell ref="H559:I559"/>
    <mergeCell ref="A561:J561"/>
    <mergeCell ref="E522:F522"/>
    <mergeCell ref="E523:F523"/>
    <mergeCell ref="E524:F524"/>
    <mergeCell ref="E525:F525"/>
    <mergeCell ref="E526:F526"/>
    <mergeCell ref="E515:F515"/>
    <mergeCell ref="A519:J519"/>
    <mergeCell ref="E516:F516"/>
    <mergeCell ref="H518:I518"/>
    <mergeCell ref="A520:J520"/>
    <mergeCell ref="H501:I501"/>
    <mergeCell ref="E512:F512"/>
    <mergeCell ref="E513:F513"/>
    <mergeCell ref="E514:F514"/>
    <mergeCell ref="E503:F503"/>
    <mergeCell ref="E504:F504"/>
    <mergeCell ref="E505:F505"/>
    <mergeCell ref="E506:F506"/>
    <mergeCell ref="E507:F507"/>
    <mergeCell ref="E508:F508"/>
    <mergeCell ref="H510:I510"/>
    <mergeCell ref="E496:F496"/>
    <mergeCell ref="E497:F497"/>
    <mergeCell ref="E498:F498"/>
    <mergeCell ref="E489:F489"/>
    <mergeCell ref="E494:F494"/>
    <mergeCell ref="E495:F495"/>
    <mergeCell ref="E490:F490"/>
    <mergeCell ref="H492:I492"/>
    <mergeCell ref="E499:F499"/>
    <mergeCell ref="E486:F486"/>
    <mergeCell ref="E487:F487"/>
    <mergeCell ref="E488:F488"/>
    <mergeCell ref="E477:F477"/>
    <mergeCell ref="E478:F478"/>
    <mergeCell ref="A482:J482"/>
    <mergeCell ref="E479:F479"/>
    <mergeCell ref="H481:I481"/>
    <mergeCell ref="A483:J483"/>
    <mergeCell ref="E470:F470"/>
    <mergeCell ref="E471:F471"/>
    <mergeCell ref="E476:F476"/>
    <mergeCell ref="E463:F463"/>
    <mergeCell ref="A467:J467"/>
    <mergeCell ref="A468:J468"/>
    <mergeCell ref="E472:F472"/>
    <mergeCell ref="H474:I474"/>
    <mergeCell ref="E485:F485"/>
    <mergeCell ref="E424:F424"/>
    <mergeCell ref="E432:F432"/>
    <mergeCell ref="E433:F433"/>
    <mergeCell ref="A437:J437"/>
    <mergeCell ref="A427:J427"/>
    <mergeCell ref="E430:F430"/>
    <mergeCell ref="E431:F431"/>
    <mergeCell ref="H426:I426"/>
    <mergeCell ref="A428:J428"/>
    <mergeCell ref="E434:F434"/>
    <mergeCell ref="H436:I436"/>
    <mergeCell ref="E411:F411"/>
    <mergeCell ref="E412:F412"/>
    <mergeCell ref="E402:F402"/>
    <mergeCell ref="E403:F403"/>
    <mergeCell ref="E404:F404"/>
    <mergeCell ref="E421:F421"/>
    <mergeCell ref="E422:F422"/>
    <mergeCell ref="E423:F423"/>
    <mergeCell ref="E413:F413"/>
    <mergeCell ref="E414:F414"/>
    <mergeCell ref="A418:J418"/>
    <mergeCell ref="E415:F415"/>
    <mergeCell ref="H417:I417"/>
    <mergeCell ref="A419:J419"/>
    <mergeCell ref="A373:J373"/>
    <mergeCell ref="A381:J381"/>
    <mergeCell ref="E384:F384"/>
    <mergeCell ref="E385:F385"/>
    <mergeCell ref="E386:F386"/>
    <mergeCell ref="E375:F375"/>
    <mergeCell ref="E376:F376"/>
    <mergeCell ref="E377:F377"/>
    <mergeCell ref="E378:F378"/>
    <mergeCell ref="H380:I380"/>
    <mergeCell ref="A382:J382"/>
    <mergeCell ref="E368:F368"/>
    <mergeCell ref="A372:J372"/>
    <mergeCell ref="E363:F363"/>
    <mergeCell ref="E364:F364"/>
    <mergeCell ref="E365:F365"/>
    <mergeCell ref="E366:F366"/>
    <mergeCell ref="E367:F367"/>
    <mergeCell ref="E369:F369"/>
    <mergeCell ref="H371:I371"/>
    <mergeCell ref="E359:F359"/>
    <mergeCell ref="E360:F360"/>
    <mergeCell ref="E361:F361"/>
    <mergeCell ref="E362:F362"/>
    <mergeCell ref="E351:F351"/>
    <mergeCell ref="E352:F352"/>
    <mergeCell ref="A356:J356"/>
    <mergeCell ref="E353:F353"/>
    <mergeCell ref="H355:I355"/>
    <mergeCell ref="A357:J357"/>
    <mergeCell ref="H339:I339"/>
    <mergeCell ref="E346:F346"/>
    <mergeCell ref="E347:F347"/>
    <mergeCell ref="E348:F348"/>
    <mergeCell ref="E349:F349"/>
    <mergeCell ref="E350:F350"/>
    <mergeCell ref="A340:J340"/>
    <mergeCell ref="E343:F343"/>
    <mergeCell ref="E344:F344"/>
    <mergeCell ref="E345:F345"/>
    <mergeCell ref="A341:J341"/>
    <mergeCell ref="E335:F335"/>
    <mergeCell ref="E336:F336"/>
    <mergeCell ref="E327:F327"/>
    <mergeCell ref="E328:F328"/>
    <mergeCell ref="A332:J332"/>
    <mergeCell ref="E329:F329"/>
    <mergeCell ref="H331:I331"/>
    <mergeCell ref="A333:J333"/>
    <mergeCell ref="E337:F337"/>
    <mergeCell ref="A322:J322"/>
    <mergeCell ref="E325:F325"/>
    <mergeCell ref="E326:F326"/>
    <mergeCell ref="E315:F315"/>
    <mergeCell ref="E316:F316"/>
    <mergeCell ref="E317:F317"/>
    <mergeCell ref="E318:F318"/>
    <mergeCell ref="E319:F319"/>
    <mergeCell ref="H321:I321"/>
    <mergeCell ref="A323:J323"/>
    <mergeCell ref="E301:F301"/>
    <mergeCell ref="E302:F302"/>
    <mergeCell ref="E292:F292"/>
    <mergeCell ref="E293:F293"/>
    <mergeCell ref="E294:F294"/>
    <mergeCell ref="A310:J310"/>
    <mergeCell ref="E313:F313"/>
    <mergeCell ref="E314:F314"/>
    <mergeCell ref="E303:F303"/>
    <mergeCell ref="E304:F304"/>
    <mergeCell ref="E305:F305"/>
    <mergeCell ref="E306:F306"/>
    <mergeCell ref="E307:F307"/>
    <mergeCell ref="H309:I309"/>
    <mergeCell ref="A311:J311"/>
    <mergeCell ref="A263:J263"/>
    <mergeCell ref="A271:J271"/>
    <mergeCell ref="E274:F274"/>
    <mergeCell ref="E275:F275"/>
    <mergeCell ref="E276:F276"/>
    <mergeCell ref="E265:F265"/>
    <mergeCell ref="E266:F266"/>
    <mergeCell ref="E267:F267"/>
    <mergeCell ref="E268:F268"/>
    <mergeCell ref="H270:I270"/>
    <mergeCell ref="A272:J272"/>
    <mergeCell ref="E247:F247"/>
    <mergeCell ref="E248:F248"/>
    <mergeCell ref="E249:F249"/>
    <mergeCell ref="E240:F240"/>
    <mergeCell ref="E241:F241"/>
    <mergeCell ref="E242:F242"/>
    <mergeCell ref="E250:F250"/>
    <mergeCell ref="E258:F258"/>
    <mergeCell ref="A262:J262"/>
    <mergeCell ref="A253:J253"/>
    <mergeCell ref="E256:F256"/>
    <mergeCell ref="E257:F257"/>
    <mergeCell ref="H252:I252"/>
    <mergeCell ref="A254:J254"/>
    <mergeCell ref="E259:F259"/>
    <mergeCell ref="H261:I261"/>
    <mergeCell ref="E208:F208"/>
    <mergeCell ref="E209:F209"/>
    <mergeCell ref="A213:J213"/>
    <mergeCell ref="E203:F203"/>
    <mergeCell ref="E204:F204"/>
    <mergeCell ref="E205:F205"/>
    <mergeCell ref="E206:F206"/>
    <mergeCell ref="E207:F207"/>
    <mergeCell ref="E210:F210"/>
    <mergeCell ref="H212:I212"/>
    <mergeCell ref="E190:F190"/>
    <mergeCell ref="E198:F198"/>
    <mergeCell ref="E199:F199"/>
    <mergeCell ref="E200:F200"/>
    <mergeCell ref="E201:F201"/>
    <mergeCell ref="E202:F202"/>
    <mergeCell ref="A193:J193"/>
    <mergeCell ref="E196:F196"/>
    <mergeCell ref="E197:F197"/>
    <mergeCell ref="H192:I192"/>
    <mergeCell ref="A194:J194"/>
    <mergeCell ref="E186:F186"/>
    <mergeCell ref="E187:F187"/>
    <mergeCell ref="E188:F188"/>
    <mergeCell ref="E189:F189"/>
    <mergeCell ref="E181:F181"/>
    <mergeCell ref="E182:F182"/>
    <mergeCell ref="E183:F183"/>
    <mergeCell ref="E184:F184"/>
    <mergeCell ref="E185:F185"/>
    <mergeCell ref="A176:J176"/>
    <mergeCell ref="E179:F179"/>
    <mergeCell ref="E180:F180"/>
    <mergeCell ref="E169:F169"/>
    <mergeCell ref="E170:F170"/>
    <mergeCell ref="E171:F171"/>
    <mergeCell ref="E172:F172"/>
    <mergeCell ref="E173:F173"/>
    <mergeCell ref="H175:I175"/>
    <mergeCell ref="A177:J177"/>
    <mergeCell ref="A163:J163"/>
    <mergeCell ref="E166:F166"/>
    <mergeCell ref="E167:F167"/>
    <mergeCell ref="E168:F168"/>
    <mergeCell ref="E157:F157"/>
    <mergeCell ref="E158:F158"/>
    <mergeCell ref="E159:F159"/>
    <mergeCell ref="E160:F160"/>
    <mergeCell ref="H162:I162"/>
    <mergeCell ref="A164:J164"/>
    <mergeCell ref="E153:F153"/>
    <mergeCell ref="E154:F154"/>
    <mergeCell ref="E155:F155"/>
    <mergeCell ref="E156:F156"/>
    <mergeCell ref="E145:F145"/>
    <mergeCell ref="E146:F146"/>
    <mergeCell ref="A150:J150"/>
    <mergeCell ref="E147:F147"/>
    <mergeCell ref="H149:I149"/>
    <mergeCell ref="A151:J151"/>
    <mergeCell ref="E141:F141"/>
    <mergeCell ref="E142:F142"/>
    <mergeCell ref="E143:F143"/>
    <mergeCell ref="E144:F144"/>
    <mergeCell ref="E133:F133"/>
    <mergeCell ref="E134:F134"/>
    <mergeCell ref="A138:J138"/>
    <mergeCell ref="E135:F135"/>
    <mergeCell ref="H137:I137"/>
    <mergeCell ref="A139:J139"/>
    <mergeCell ref="E129:F129"/>
    <mergeCell ref="E130:F130"/>
    <mergeCell ref="E131:F131"/>
    <mergeCell ref="E132:F132"/>
    <mergeCell ref="E121:F121"/>
    <mergeCell ref="E122:F122"/>
    <mergeCell ref="A126:J126"/>
    <mergeCell ref="E123:F123"/>
    <mergeCell ref="H125:I125"/>
    <mergeCell ref="A127:J127"/>
    <mergeCell ref="A115:J115"/>
    <mergeCell ref="E118:F118"/>
    <mergeCell ref="E119:F119"/>
    <mergeCell ref="E120:F120"/>
    <mergeCell ref="E109:F109"/>
    <mergeCell ref="E110:F110"/>
    <mergeCell ref="E111:F111"/>
    <mergeCell ref="E112:F112"/>
    <mergeCell ref="H114:I114"/>
    <mergeCell ref="A116:J116"/>
    <mergeCell ref="A104:J104"/>
    <mergeCell ref="E107:F107"/>
    <mergeCell ref="E108:F108"/>
    <mergeCell ref="E97:F97"/>
    <mergeCell ref="E98:F98"/>
    <mergeCell ref="E99:F99"/>
    <mergeCell ref="E100:F100"/>
    <mergeCell ref="E101:F101"/>
    <mergeCell ref="H103:I103"/>
    <mergeCell ref="A105:J105"/>
    <mergeCell ref="A93:J93"/>
    <mergeCell ref="E96:F96"/>
    <mergeCell ref="E85:F85"/>
    <mergeCell ref="E86:F86"/>
    <mergeCell ref="E87:F87"/>
    <mergeCell ref="E88:F88"/>
    <mergeCell ref="E89:F89"/>
    <mergeCell ref="E90:F90"/>
    <mergeCell ref="H92:I92"/>
    <mergeCell ref="A94:J94"/>
    <mergeCell ref="E70:F70"/>
    <mergeCell ref="A81:J81"/>
    <mergeCell ref="E84:F84"/>
    <mergeCell ref="A73:J73"/>
    <mergeCell ref="E76:F76"/>
    <mergeCell ref="E77:F77"/>
    <mergeCell ref="H72:I72"/>
    <mergeCell ref="A74:J74"/>
    <mergeCell ref="E78:F78"/>
    <mergeCell ref="H80:I80"/>
    <mergeCell ref="A82:J82"/>
    <mergeCell ref="A65:J65"/>
    <mergeCell ref="E68:F68"/>
    <mergeCell ref="E69:F69"/>
    <mergeCell ref="E59:F59"/>
    <mergeCell ref="E60:F60"/>
    <mergeCell ref="E61:F61"/>
    <mergeCell ref="H64:I64"/>
    <mergeCell ref="A66:J66"/>
    <mergeCell ref="A57:J57"/>
    <mergeCell ref="E62:F62"/>
    <mergeCell ref="E31:F31"/>
    <mergeCell ref="E32:F32"/>
    <mergeCell ref="A10:J10"/>
    <mergeCell ref="A9:J9"/>
    <mergeCell ref="E33:F33"/>
    <mergeCell ref="E38:F38"/>
    <mergeCell ref="E39:F39"/>
    <mergeCell ref="E53:F53"/>
    <mergeCell ref="H55:I55"/>
    <mergeCell ref="E52:F52"/>
    <mergeCell ref="A56:J56"/>
    <mergeCell ref="E47:F47"/>
    <mergeCell ref="E48:F48"/>
    <mergeCell ref="E49:F49"/>
    <mergeCell ref="E50:F50"/>
    <mergeCell ref="E51:F51"/>
    <mergeCell ref="E34:F34"/>
    <mergeCell ref="H36:I36"/>
    <mergeCell ref="E40:F40"/>
    <mergeCell ref="E41:F41"/>
    <mergeCell ref="H43:I43"/>
    <mergeCell ref="E45:F45"/>
    <mergeCell ref="E46:F46"/>
    <mergeCell ref="B4:D4"/>
    <mergeCell ref="G1:J4"/>
    <mergeCell ref="A5:D5"/>
    <mergeCell ref="H27:I27"/>
    <mergeCell ref="A28:J28"/>
    <mergeCell ref="A29:J29"/>
    <mergeCell ref="E14:F14"/>
    <mergeCell ref="E15:F15"/>
    <mergeCell ref="E16:F16"/>
    <mergeCell ref="E17:F17"/>
    <mergeCell ref="H19:I19"/>
    <mergeCell ref="A20:J20"/>
    <mergeCell ref="A21:J21"/>
    <mergeCell ref="E23:F23"/>
    <mergeCell ref="E24:F24"/>
    <mergeCell ref="E25:F25"/>
    <mergeCell ref="A214:J214"/>
    <mergeCell ref="E222:F222"/>
    <mergeCell ref="H224:I224"/>
    <mergeCell ref="A226:J226"/>
    <mergeCell ref="E234:F234"/>
    <mergeCell ref="H236:I236"/>
    <mergeCell ref="A238:J238"/>
    <mergeCell ref="E243:F243"/>
    <mergeCell ref="H245:I245"/>
    <mergeCell ref="E220:F220"/>
    <mergeCell ref="E221:F221"/>
    <mergeCell ref="A225:J225"/>
    <mergeCell ref="E216:F216"/>
    <mergeCell ref="E217:F217"/>
    <mergeCell ref="E218:F218"/>
    <mergeCell ref="E219:F219"/>
    <mergeCell ref="E232:F232"/>
    <mergeCell ref="E233:F233"/>
    <mergeCell ref="A237:J237"/>
    <mergeCell ref="E228:F228"/>
    <mergeCell ref="E229:F229"/>
    <mergeCell ref="E230:F230"/>
    <mergeCell ref="E231:F231"/>
    <mergeCell ref="E277:F277"/>
    <mergeCell ref="H279:I279"/>
    <mergeCell ref="A281:J281"/>
    <mergeCell ref="E286:F286"/>
    <mergeCell ref="H288:I288"/>
    <mergeCell ref="A290:J290"/>
    <mergeCell ref="E295:F295"/>
    <mergeCell ref="H297:I297"/>
    <mergeCell ref="A299:J299"/>
    <mergeCell ref="E284:F284"/>
    <mergeCell ref="E285:F285"/>
    <mergeCell ref="A289:J289"/>
    <mergeCell ref="A280:J280"/>
    <mergeCell ref="E283:F283"/>
    <mergeCell ref="A298:J298"/>
    <mergeCell ref="E387:F387"/>
    <mergeCell ref="H389:I389"/>
    <mergeCell ref="A391:J391"/>
    <mergeCell ref="E396:F396"/>
    <mergeCell ref="H398:I398"/>
    <mergeCell ref="A400:J400"/>
    <mergeCell ref="E405:F405"/>
    <mergeCell ref="H407:I407"/>
    <mergeCell ref="A409:J409"/>
    <mergeCell ref="E394:F394"/>
    <mergeCell ref="E395:F395"/>
    <mergeCell ref="A399:J399"/>
    <mergeCell ref="A390:J390"/>
    <mergeCell ref="E393:F393"/>
    <mergeCell ref="A408:J408"/>
    <mergeCell ref="A438:J438"/>
    <mergeCell ref="E444:F444"/>
    <mergeCell ref="H446:I446"/>
    <mergeCell ref="A448:J448"/>
    <mergeCell ref="E454:F454"/>
    <mergeCell ref="H456:I456"/>
    <mergeCell ref="A458:J458"/>
    <mergeCell ref="E464:F464"/>
    <mergeCell ref="H466:I466"/>
    <mergeCell ref="A447:J447"/>
    <mergeCell ref="E450:F450"/>
    <mergeCell ref="E440:F440"/>
    <mergeCell ref="E441:F441"/>
    <mergeCell ref="E442:F442"/>
    <mergeCell ref="E443:F443"/>
    <mergeCell ref="A457:J457"/>
    <mergeCell ref="E460:F460"/>
    <mergeCell ref="E461:F461"/>
    <mergeCell ref="E462:F462"/>
    <mergeCell ref="E451:F451"/>
    <mergeCell ref="E452:F452"/>
    <mergeCell ref="E453:F453"/>
    <mergeCell ref="E527:F527"/>
    <mergeCell ref="H529:I529"/>
    <mergeCell ref="A531:J531"/>
    <mergeCell ref="E537:F537"/>
    <mergeCell ref="H539:I539"/>
    <mergeCell ref="A541:J541"/>
    <mergeCell ref="E547:F547"/>
    <mergeCell ref="H549:I549"/>
    <mergeCell ref="A551:J551"/>
    <mergeCell ref="E534:F534"/>
    <mergeCell ref="E535:F535"/>
    <mergeCell ref="E536:F536"/>
    <mergeCell ref="A530:J530"/>
    <mergeCell ref="E533:F533"/>
    <mergeCell ref="E546:F546"/>
    <mergeCell ref="A550:J550"/>
    <mergeCell ref="A540:J540"/>
    <mergeCell ref="E543:F543"/>
    <mergeCell ref="E544:F544"/>
    <mergeCell ref="E545:F545"/>
    <mergeCell ref="A846:J846"/>
    <mergeCell ref="E851:F851"/>
    <mergeCell ref="H853:I853"/>
    <mergeCell ref="A855:J855"/>
    <mergeCell ref="E860:F860"/>
    <mergeCell ref="H862:I862"/>
    <mergeCell ref="A864:J864"/>
    <mergeCell ref="E871:F871"/>
    <mergeCell ref="H873:I873"/>
    <mergeCell ref="A854:J854"/>
    <mergeCell ref="E857:F857"/>
    <mergeCell ref="E858:F858"/>
    <mergeCell ref="E848:F848"/>
    <mergeCell ref="E849:F849"/>
    <mergeCell ref="E850:F850"/>
    <mergeCell ref="E866:F866"/>
    <mergeCell ref="E867:F867"/>
    <mergeCell ref="E868:F868"/>
    <mergeCell ref="E869:F869"/>
    <mergeCell ref="E870:F870"/>
    <mergeCell ref="E859:F859"/>
    <mergeCell ref="A863:J863"/>
    <mergeCell ref="A908:J908"/>
    <mergeCell ref="E914:F914"/>
    <mergeCell ref="H916:I916"/>
    <mergeCell ref="A918:J918"/>
    <mergeCell ref="E925:F925"/>
    <mergeCell ref="H927:I927"/>
    <mergeCell ref="A929:J929"/>
    <mergeCell ref="E936:F936"/>
    <mergeCell ref="H938:I938"/>
    <mergeCell ref="A917:J917"/>
    <mergeCell ref="E920:F920"/>
    <mergeCell ref="E910:F910"/>
    <mergeCell ref="E911:F911"/>
    <mergeCell ref="E912:F912"/>
    <mergeCell ref="E913:F913"/>
    <mergeCell ref="A928:J928"/>
    <mergeCell ref="E931:F931"/>
    <mergeCell ref="E932:F932"/>
    <mergeCell ref="E921:F921"/>
    <mergeCell ref="E922:F922"/>
    <mergeCell ref="E923:F923"/>
    <mergeCell ref="E924:F924"/>
    <mergeCell ref="A956:J956"/>
    <mergeCell ref="E962:F962"/>
    <mergeCell ref="H964:I964"/>
    <mergeCell ref="A966:J966"/>
    <mergeCell ref="E972:F972"/>
    <mergeCell ref="H974:I974"/>
    <mergeCell ref="A976:J976"/>
    <mergeCell ref="E982:F982"/>
    <mergeCell ref="H984:I984"/>
    <mergeCell ref="A965:J965"/>
    <mergeCell ref="E968:F968"/>
    <mergeCell ref="E958:F958"/>
    <mergeCell ref="E959:F959"/>
    <mergeCell ref="E960:F960"/>
    <mergeCell ref="E961:F961"/>
    <mergeCell ref="A975:J975"/>
    <mergeCell ref="E978:F978"/>
    <mergeCell ref="E979:F979"/>
    <mergeCell ref="E980:F980"/>
    <mergeCell ref="E969:F969"/>
    <mergeCell ref="E970:F970"/>
    <mergeCell ref="E971:F971"/>
    <mergeCell ref="A1057:J1057"/>
    <mergeCell ref="A1006:J1006"/>
    <mergeCell ref="E1012:F1012"/>
    <mergeCell ref="H1014:I1014"/>
    <mergeCell ref="A1016:J1016"/>
    <mergeCell ref="E1022:F1022"/>
    <mergeCell ref="H1024:I1024"/>
    <mergeCell ref="A1026:J1026"/>
    <mergeCell ref="E1032:F1032"/>
    <mergeCell ref="H1034:I1034"/>
    <mergeCell ref="A1015:J1015"/>
    <mergeCell ref="E1018:F1018"/>
    <mergeCell ref="E1008:F1008"/>
    <mergeCell ref="E1009:F1009"/>
    <mergeCell ref="E1010:F1010"/>
    <mergeCell ref="E1011:F1011"/>
    <mergeCell ref="A1025:J1025"/>
    <mergeCell ref="E1028:F1028"/>
    <mergeCell ref="E1029:F1029"/>
    <mergeCell ref="E1030:F1030"/>
    <mergeCell ref="E1019:F1019"/>
    <mergeCell ref="E1020:F1020"/>
    <mergeCell ref="E1021:F1021"/>
    <mergeCell ref="E1038:F1038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3" orientation="landscape" r:id="rId1"/>
  <headerFooter>
    <oddFooter>&amp;L&amp;"-,Negrito"&amp;KFF0000Planilha demonstrativa de orçamento desonerada, não usar como referencia para licitar&amp;RPágina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5"/>
  <dimension ref="A2:M60"/>
  <sheetViews>
    <sheetView view="pageBreakPreview" topLeftCell="A34" zoomScaleNormal="100" zoomScaleSheetLayoutView="100" workbookViewId="0">
      <selection activeCell="D15" sqref="D15:D16"/>
    </sheetView>
  </sheetViews>
  <sheetFormatPr defaultRowHeight="15" x14ac:dyDescent="0.25"/>
  <cols>
    <col min="2" max="2" width="59.140625" bestFit="1" customWidth="1"/>
    <col min="3" max="3" width="14.28515625" bestFit="1" customWidth="1"/>
    <col min="6" max="11" width="15.7109375" customWidth="1"/>
  </cols>
  <sheetData>
    <row r="2" spans="1:13" x14ac:dyDescent="0.25">
      <c r="B2" s="14" t="s">
        <v>0</v>
      </c>
    </row>
    <row r="3" spans="1:13" x14ac:dyDescent="0.25">
      <c r="B3" s="14" t="s">
        <v>1</v>
      </c>
    </row>
    <row r="4" spans="1:13" x14ac:dyDescent="0.25">
      <c r="B4" s="14" t="s">
        <v>2</v>
      </c>
    </row>
    <row r="5" spans="1:13" x14ac:dyDescent="0.25">
      <c r="B5" s="14"/>
    </row>
    <row r="6" spans="1:13" x14ac:dyDescent="0.25">
      <c r="B6" s="14" t="s">
        <v>74</v>
      </c>
    </row>
    <row r="7" spans="1:13" x14ac:dyDescent="0.25">
      <c r="B7" s="195" t="str">
        <f>'Orç. (N_Des.)'!E1</f>
        <v>OBRA: ADAPTAÇÃO ÀS NORMAS DE SEGURANÇA CONTRA INCÊNDIO E PÂNICO E ADEQUAÇÕES NA BIBLIOTECA CENTRAL, CAMPUS SEDE</v>
      </c>
      <c r="C7" s="195"/>
      <c r="D7" s="195"/>
      <c r="E7" s="195"/>
    </row>
    <row r="8" spans="1:13" x14ac:dyDescent="0.25">
      <c r="B8" s="195"/>
      <c r="C8" s="195"/>
      <c r="D8" s="195"/>
      <c r="E8" s="195"/>
    </row>
    <row r="10" spans="1:13" x14ac:dyDescent="0.25">
      <c r="A10" s="323" t="s">
        <v>3</v>
      </c>
      <c r="B10" s="325" t="s">
        <v>6</v>
      </c>
      <c r="C10" s="327" t="s">
        <v>85</v>
      </c>
      <c r="D10" s="327" t="s">
        <v>65</v>
      </c>
      <c r="E10" s="23" t="s">
        <v>65</v>
      </c>
      <c r="F10" s="304" t="s">
        <v>68</v>
      </c>
      <c r="G10" s="304" t="s">
        <v>69</v>
      </c>
      <c r="H10" s="304" t="s">
        <v>70</v>
      </c>
      <c r="I10" s="304" t="s">
        <v>71</v>
      </c>
      <c r="J10" s="304" t="s">
        <v>72</v>
      </c>
      <c r="K10" s="304" t="s">
        <v>73</v>
      </c>
    </row>
    <row r="11" spans="1:13" x14ac:dyDescent="0.25">
      <c r="A11" s="324"/>
      <c r="B11" s="326"/>
      <c r="C11" s="328"/>
      <c r="D11" s="328"/>
      <c r="E11" s="23" t="s">
        <v>66</v>
      </c>
      <c r="F11" s="305"/>
      <c r="G11" s="305"/>
      <c r="H11" s="305"/>
      <c r="I11" s="305"/>
      <c r="J11" s="305"/>
      <c r="K11" s="305"/>
    </row>
    <row r="12" spans="1:13" x14ac:dyDescent="0.25">
      <c r="A12" s="10"/>
      <c r="B12" s="11"/>
      <c r="C12" s="12"/>
      <c r="D12" s="12"/>
    </row>
    <row r="13" spans="1:13" x14ac:dyDescent="0.25">
      <c r="A13" s="308">
        <v>1</v>
      </c>
      <c r="B13" s="310" t="str">
        <f>VLOOKUP(A13,'Orç. (N_Des.)'!A12:I281,4,FALSE)</f>
        <v>ADMINISTRAÇÃO LOCAL</v>
      </c>
      <c r="C13" s="318">
        <f>VLOOKUP(A13,'Orç. (N_Des.)'!A12:I281,9,FALSE)</f>
        <v>22437.98</v>
      </c>
      <c r="D13" s="306">
        <f>C13/$C$48</f>
        <v>4.8059830537005369E-2</v>
      </c>
      <c r="E13" s="5" t="s">
        <v>65</v>
      </c>
      <c r="F13" s="217">
        <f>F14/$C$13</f>
        <v>6.6890111711647326E-2</v>
      </c>
      <c r="G13" s="217">
        <f t="shared" ref="G13:K13" si="0">G14/$C$13</f>
        <v>0.18504739525079753</v>
      </c>
      <c r="H13" s="217">
        <f t="shared" si="0"/>
        <v>0.24177379120988285</v>
      </c>
      <c r="I13" s="217">
        <f t="shared" si="0"/>
        <v>0.25234615474703231</v>
      </c>
      <c r="J13" s="217">
        <f t="shared" si="0"/>
        <v>0.19693918717434575</v>
      </c>
      <c r="K13" s="217">
        <f t="shared" si="0"/>
        <v>5.7003359906294238E-2</v>
      </c>
      <c r="M13" s="20"/>
    </row>
    <row r="14" spans="1:13" x14ac:dyDescent="0.25">
      <c r="A14" s="309"/>
      <c r="B14" s="311"/>
      <c r="C14" s="319"/>
      <c r="D14" s="307"/>
      <c r="E14" s="5" t="s">
        <v>66</v>
      </c>
      <c r="F14" s="19">
        <f>SUM(F16,F18,F20,F22,F24,F26,F28,F30,F32,F34,F36,F38,F40,F42,F44,F46)/SUM($C$15:$C$46)*$C$13</f>
        <v>1500.8789887837083</v>
      </c>
      <c r="G14" s="19">
        <f t="shared" ref="G14:K14" si="1">SUM(G16,G18,G20,G22,G24,G26,G28,G30,G32,G34,G36,G38,G40,G42,G44,G46)/SUM($C$15:$C$46)*$C$13</f>
        <v>4152.08975368949</v>
      </c>
      <c r="H14" s="19">
        <f t="shared" si="1"/>
        <v>5424.9154916915268</v>
      </c>
      <c r="I14" s="19">
        <f t="shared" si="1"/>
        <v>5662.1379732908163</v>
      </c>
      <c r="J14" s="19">
        <f t="shared" si="1"/>
        <v>4418.9175430342266</v>
      </c>
      <c r="K14" s="19">
        <f t="shared" si="1"/>
        <v>1279.0402495102319</v>
      </c>
      <c r="M14" s="22"/>
    </row>
    <row r="15" spans="1:13" x14ac:dyDescent="0.25">
      <c r="A15" s="308">
        <v>2</v>
      </c>
      <c r="B15" s="310" t="str">
        <f>VLOOKUP(A15,'Orç. (N_Des.)'!A14:I283,4,FALSE)</f>
        <v>SERVIÇOS PRELIMINARERS/TÉCNICOS</v>
      </c>
      <c r="C15" s="318">
        <f>VLOOKUP(A15,'Orç. (N_Des.)'!A14:I283,9,FALSE)</f>
        <v>10220.92</v>
      </c>
      <c r="D15" s="306">
        <f t="shared" ref="D15" si="2">C15/$C$48</f>
        <v>2.189215264173909E-2</v>
      </c>
      <c r="E15" s="5" t="s">
        <v>65</v>
      </c>
      <c r="F15" s="24">
        <v>0.6</v>
      </c>
      <c r="G15" s="24">
        <v>0.4</v>
      </c>
      <c r="H15" s="24"/>
      <c r="I15" s="24"/>
      <c r="J15" s="24"/>
      <c r="K15" s="24"/>
      <c r="M15" s="20"/>
    </row>
    <row r="16" spans="1:13" x14ac:dyDescent="0.25">
      <c r="A16" s="309"/>
      <c r="B16" s="311"/>
      <c r="C16" s="319"/>
      <c r="D16" s="307"/>
      <c r="E16" s="5" t="s">
        <v>66</v>
      </c>
      <c r="F16" s="19">
        <f>$C$15*F15</f>
        <v>6132.5519999999997</v>
      </c>
      <c r="G16" s="19">
        <f t="shared" ref="G16:K16" si="3">$C$15*G15</f>
        <v>4088.3680000000004</v>
      </c>
      <c r="H16" s="19">
        <f t="shared" si="3"/>
        <v>0</v>
      </c>
      <c r="I16" s="19">
        <f t="shared" si="3"/>
        <v>0</v>
      </c>
      <c r="J16" s="19">
        <f t="shared" si="3"/>
        <v>0</v>
      </c>
      <c r="K16" s="19">
        <f t="shared" si="3"/>
        <v>0</v>
      </c>
      <c r="M16" s="22"/>
    </row>
    <row r="17" spans="1:13" x14ac:dyDescent="0.25">
      <c r="A17" s="308">
        <v>3</v>
      </c>
      <c r="B17" s="310" t="str">
        <f>VLOOKUP(A17,'Orç. (N_Des.)'!A19:I285,4,FALSE)</f>
        <v>MOVIMENTO DE TERRA</v>
      </c>
      <c r="C17" s="318">
        <f>VLOOKUP(A17,'Orç. (N_Des.)'!A19:I285,9,FALSE)</f>
        <v>9534.82</v>
      </c>
      <c r="D17" s="306">
        <f t="shared" ref="D17" si="4">C17/$C$48</f>
        <v>2.0422597462019732E-2</v>
      </c>
      <c r="E17" s="5" t="s">
        <v>65</v>
      </c>
      <c r="F17" s="24">
        <v>1</v>
      </c>
      <c r="G17" s="24"/>
      <c r="H17" s="24"/>
      <c r="I17" s="24"/>
      <c r="J17" s="24"/>
      <c r="K17" s="24"/>
      <c r="M17" s="20"/>
    </row>
    <row r="18" spans="1:13" x14ac:dyDescent="0.25">
      <c r="A18" s="309"/>
      <c r="B18" s="311"/>
      <c r="C18" s="319"/>
      <c r="D18" s="307"/>
      <c r="E18" s="5" t="s">
        <v>66</v>
      </c>
      <c r="F18" s="19">
        <f>$C$17*F17</f>
        <v>9534.82</v>
      </c>
      <c r="G18" s="19">
        <f t="shared" ref="G18:K18" si="5">$C$17*G17</f>
        <v>0</v>
      </c>
      <c r="H18" s="19">
        <f t="shared" si="5"/>
        <v>0</v>
      </c>
      <c r="I18" s="19">
        <f t="shared" si="5"/>
        <v>0</v>
      </c>
      <c r="J18" s="19">
        <f t="shared" si="5"/>
        <v>0</v>
      </c>
      <c r="K18" s="19">
        <f t="shared" si="5"/>
        <v>0</v>
      </c>
      <c r="M18" s="22"/>
    </row>
    <row r="19" spans="1:13" x14ac:dyDescent="0.25">
      <c r="A19" s="308">
        <v>4</v>
      </c>
      <c r="B19" s="310" t="str">
        <f>VLOOKUP(A19,'Orç. (N_Des.)'!A21:I287,4,FALSE)</f>
        <v>INFRA-ESTRUTURA/FUNDAÇÕES SIMPLES</v>
      </c>
      <c r="C19" s="318">
        <f>VLOOKUP(A19,'Orç. (N_Des.)'!A21:I287,9,FALSE)</f>
        <v>2488.5300000000002</v>
      </c>
      <c r="D19" s="306">
        <f t="shared" ref="D19" si="6">C19/$C$48</f>
        <v>5.3301736647529754E-3</v>
      </c>
      <c r="E19" s="5" t="s">
        <v>65</v>
      </c>
      <c r="F19" s="24">
        <v>1</v>
      </c>
      <c r="G19" s="24"/>
      <c r="H19" s="24"/>
      <c r="I19" s="24"/>
      <c r="J19" s="24"/>
      <c r="K19" s="24"/>
      <c r="M19" s="20"/>
    </row>
    <row r="20" spans="1:13" x14ac:dyDescent="0.25">
      <c r="A20" s="309"/>
      <c r="B20" s="311"/>
      <c r="C20" s="319"/>
      <c r="D20" s="307"/>
      <c r="E20" s="5" t="s">
        <v>66</v>
      </c>
      <c r="F20" s="19">
        <f>$C$19*F19</f>
        <v>2488.5300000000002</v>
      </c>
      <c r="G20" s="19">
        <f t="shared" ref="G20:K20" si="7">$C$19*G19</f>
        <v>0</v>
      </c>
      <c r="H20" s="19">
        <f t="shared" si="7"/>
        <v>0</v>
      </c>
      <c r="I20" s="19">
        <f t="shared" si="7"/>
        <v>0</v>
      </c>
      <c r="J20" s="19">
        <f t="shared" si="7"/>
        <v>0</v>
      </c>
      <c r="K20" s="19">
        <f t="shared" si="7"/>
        <v>0</v>
      </c>
      <c r="M20" s="22"/>
    </row>
    <row r="21" spans="1:13" x14ac:dyDescent="0.25">
      <c r="A21" s="308">
        <v>5</v>
      </c>
      <c r="B21" s="310" t="str">
        <f>VLOOKUP(A21,'Orç. (N_Des.)'!A23:I289,4,FALSE)</f>
        <v>SUPERESTRUTURA</v>
      </c>
      <c r="C21" s="318">
        <f>VLOOKUP(A21,'Orç. (N_Des.)'!A23:I289,9,FALSE)</f>
        <v>36766.269999999997</v>
      </c>
      <c r="D21" s="306">
        <f t="shared" ref="D21" si="8">C21/$C$48</f>
        <v>7.8749544552485742E-2</v>
      </c>
      <c r="E21" s="5" t="s">
        <v>65</v>
      </c>
      <c r="F21" s="24"/>
      <c r="G21" s="24">
        <v>0.5</v>
      </c>
      <c r="H21" s="24">
        <v>0.5</v>
      </c>
      <c r="I21" s="24"/>
      <c r="J21" s="24"/>
      <c r="K21" s="24"/>
      <c r="M21" s="20"/>
    </row>
    <row r="22" spans="1:13" x14ac:dyDescent="0.25">
      <c r="A22" s="309"/>
      <c r="B22" s="311"/>
      <c r="C22" s="319"/>
      <c r="D22" s="307"/>
      <c r="E22" s="5" t="s">
        <v>66</v>
      </c>
      <c r="F22" s="19">
        <f>$C$21*F21</f>
        <v>0</v>
      </c>
      <c r="G22" s="19">
        <f t="shared" ref="G22:K22" si="9">$C$21*G21</f>
        <v>18383.134999999998</v>
      </c>
      <c r="H22" s="19">
        <f t="shared" si="9"/>
        <v>18383.134999999998</v>
      </c>
      <c r="I22" s="19">
        <f t="shared" si="9"/>
        <v>0</v>
      </c>
      <c r="J22" s="19">
        <f t="shared" si="9"/>
        <v>0</v>
      </c>
      <c r="K22" s="19">
        <f t="shared" si="9"/>
        <v>0</v>
      </c>
      <c r="M22" s="22"/>
    </row>
    <row r="23" spans="1:13" x14ac:dyDescent="0.25">
      <c r="A23" s="308">
        <v>6</v>
      </c>
      <c r="B23" s="310" t="str">
        <f>VLOOKUP(A23,'Orç. (N_Des.)'!A25:I291,4,FALSE)</f>
        <v>ALVENARIA/VEDAÇÃO/DIVISÓRIA</v>
      </c>
      <c r="C23" s="318">
        <f>VLOOKUP(A23,'Orç. (N_Des.)'!A25:I291,9,FALSE)</f>
        <v>4830.3</v>
      </c>
      <c r="D23" s="306">
        <f t="shared" ref="D23" si="10">C23/$C$48</f>
        <v>1.0346002601076256E-2</v>
      </c>
      <c r="E23" s="5" t="s">
        <v>65</v>
      </c>
      <c r="F23" s="24"/>
      <c r="G23" s="24"/>
      <c r="H23" s="24">
        <v>0.25</v>
      </c>
      <c r="I23" s="24">
        <v>0.75</v>
      </c>
      <c r="J23" s="24"/>
      <c r="K23" s="24"/>
      <c r="M23" s="20"/>
    </row>
    <row r="24" spans="1:13" x14ac:dyDescent="0.25">
      <c r="A24" s="309"/>
      <c r="B24" s="311"/>
      <c r="C24" s="319"/>
      <c r="D24" s="307"/>
      <c r="E24" s="5" t="s">
        <v>66</v>
      </c>
      <c r="F24" s="19">
        <f>$C$23*F23</f>
        <v>0</v>
      </c>
      <c r="G24" s="19">
        <f t="shared" ref="G24:K24" si="11">$C$23*G23</f>
        <v>0</v>
      </c>
      <c r="H24" s="19">
        <f t="shared" si="11"/>
        <v>1207.575</v>
      </c>
      <c r="I24" s="19">
        <f t="shared" si="11"/>
        <v>3622.7250000000004</v>
      </c>
      <c r="J24" s="19">
        <f t="shared" si="11"/>
        <v>0</v>
      </c>
      <c r="K24" s="19">
        <f t="shared" si="11"/>
        <v>0</v>
      </c>
      <c r="M24" s="22"/>
    </row>
    <row r="25" spans="1:13" x14ac:dyDescent="0.25">
      <c r="A25" s="308">
        <v>7</v>
      </c>
      <c r="B25" s="310" t="str">
        <f>VLOOKUP(A25,'Orç. (N_Des.)'!A27:I293,4,FALSE)</f>
        <v>ESQUADRIAS</v>
      </c>
      <c r="C25" s="318">
        <f>VLOOKUP(A25,'Orç. (N_Des.)'!A27:I293,9,FALSE)</f>
        <v>2399.2399999999998</v>
      </c>
      <c r="D25" s="306">
        <f t="shared" ref="D25" si="12">C25/$C$48</f>
        <v>5.1389237274302203E-3</v>
      </c>
      <c r="E25" s="5" t="s">
        <v>65</v>
      </c>
      <c r="F25" s="24"/>
      <c r="G25" s="24"/>
      <c r="H25" s="24"/>
      <c r="I25" s="24">
        <v>1</v>
      </c>
      <c r="J25" s="24"/>
      <c r="K25" s="24"/>
      <c r="M25" s="20"/>
    </row>
    <row r="26" spans="1:13" x14ac:dyDescent="0.25">
      <c r="A26" s="309"/>
      <c r="B26" s="311"/>
      <c r="C26" s="319"/>
      <c r="D26" s="307"/>
      <c r="E26" s="5" t="s">
        <v>66</v>
      </c>
      <c r="F26" s="19">
        <f>$C$25*F25</f>
        <v>0</v>
      </c>
      <c r="G26" s="19">
        <f t="shared" ref="G26:K26" si="13">$C$25*G25</f>
        <v>0</v>
      </c>
      <c r="H26" s="19">
        <f t="shared" si="13"/>
        <v>0</v>
      </c>
      <c r="I26" s="19">
        <f t="shared" si="13"/>
        <v>2399.2399999999998</v>
      </c>
      <c r="J26" s="19">
        <f t="shared" si="13"/>
        <v>0</v>
      </c>
      <c r="K26" s="19">
        <f t="shared" si="13"/>
        <v>0</v>
      </c>
      <c r="M26" s="22"/>
    </row>
    <row r="27" spans="1:13" x14ac:dyDescent="0.25">
      <c r="A27" s="308">
        <v>8</v>
      </c>
      <c r="B27" s="310" t="str">
        <f>VLOOKUP(A27,'Orç. (N_Des.)'!A29:I295,4,FALSE)</f>
        <v>FORRO</v>
      </c>
      <c r="C27" s="318">
        <f>VLOOKUP(A27,'Orç. (N_Des.)'!A29:I295,9,FALSE)</f>
        <v>10265.65</v>
      </c>
      <c r="D27" s="306">
        <f t="shared" ref="D27" si="14">C27/$C$48</f>
        <v>2.1987959671601862E-2</v>
      </c>
      <c r="E27" s="15" t="s">
        <v>65</v>
      </c>
      <c r="F27" s="24"/>
      <c r="G27" s="24"/>
      <c r="H27" s="24"/>
      <c r="I27" s="24">
        <v>0.5</v>
      </c>
      <c r="J27" s="24">
        <v>0.5</v>
      </c>
      <c r="K27" s="24"/>
      <c r="M27" s="20"/>
    </row>
    <row r="28" spans="1:13" x14ac:dyDescent="0.25">
      <c r="A28" s="309"/>
      <c r="B28" s="311"/>
      <c r="C28" s="319"/>
      <c r="D28" s="307"/>
      <c r="E28" s="15" t="s">
        <v>66</v>
      </c>
      <c r="F28" s="19">
        <f>$C$27*F27</f>
        <v>0</v>
      </c>
      <c r="G28" s="19">
        <f t="shared" ref="G28:K28" si="15">$C$27*G27</f>
        <v>0</v>
      </c>
      <c r="H28" s="19">
        <f t="shared" si="15"/>
        <v>0</v>
      </c>
      <c r="I28" s="19">
        <f t="shared" si="15"/>
        <v>5132.8249999999998</v>
      </c>
      <c r="J28" s="19">
        <f t="shared" si="15"/>
        <v>5132.8249999999998</v>
      </c>
      <c r="K28" s="19">
        <f t="shared" si="15"/>
        <v>0</v>
      </c>
      <c r="M28" s="22"/>
    </row>
    <row r="29" spans="1:13" x14ac:dyDescent="0.25">
      <c r="A29" s="308">
        <v>9</v>
      </c>
      <c r="B29" s="310" t="str">
        <f>VLOOKUP(A29,'Orç. (N_Des.)'!A31:I297,4,FALSE)</f>
        <v>IMPERMEABILIZAÇÃO, ISOLAÇÃO TERMICA E ACÚSTICA</v>
      </c>
      <c r="C29" s="318">
        <f>VLOOKUP(A29,'Orç. (N_Des.)'!A31:I297,9,FALSE)</f>
        <v>4928.37</v>
      </c>
      <c r="D29" s="306">
        <f t="shared" ref="D29" si="16">C29/$C$48</f>
        <v>1.0556058389554725E-2</v>
      </c>
      <c r="E29" s="15" t="s">
        <v>65</v>
      </c>
      <c r="F29" s="24"/>
      <c r="G29" s="24"/>
      <c r="H29" s="24"/>
      <c r="I29" s="24">
        <v>1</v>
      </c>
      <c r="J29" s="24"/>
      <c r="K29" s="24"/>
      <c r="M29" s="20"/>
    </row>
    <row r="30" spans="1:13" x14ac:dyDescent="0.25">
      <c r="A30" s="309"/>
      <c r="B30" s="311"/>
      <c r="C30" s="319"/>
      <c r="D30" s="307"/>
      <c r="E30" s="15" t="s">
        <v>66</v>
      </c>
      <c r="F30" s="19">
        <f>$C$29*F29</f>
        <v>0</v>
      </c>
      <c r="G30" s="19">
        <f t="shared" ref="G30:K30" si="17">$C$29*G29</f>
        <v>0</v>
      </c>
      <c r="H30" s="19">
        <f t="shared" si="17"/>
        <v>0</v>
      </c>
      <c r="I30" s="19">
        <f t="shared" si="17"/>
        <v>4928.37</v>
      </c>
      <c r="J30" s="19">
        <f t="shared" si="17"/>
        <v>0</v>
      </c>
      <c r="K30" s="19">
        <f t="shared" si="17"/>
        <v>0</v>
      </c>
      <c r="M30" s="22"/>
    </row>
    <row r="31" spans="1:13" x14ac:dyDescent="0.25">
      <c r="A31" s="308">
        <v>10</v>
      </c>
      <c r="B31" s="310" t="str">
        <f>VLOOKUP(A31,'Orç. (N_Des.)'!A33:I299,4,FALSE)</f>
        <v>REVESTIMENTOS</v>
      </c>
      <c r="C31" s="318">
        <f>VLOOKUP(A31,'Orç. (N_Des.)'!A33:I299,9,FALSE)</f>
        <v>44018.26</v>
      </c>
      <c r="D31" s="306">
        <f t="shared" ref="D31" si="18">C31/$C$48</f>
        <v>9.4282556457125008E-2</v>
      </c>
      <c r="E31" s="15" t="s">
        <v>65</v>
      </c>
      <c r="F31" s="24"/>
      <c r="G31" s="24"/>
      <c r="H31" s="24"/>
      <c r="I31" s="24">
        <v>0.5</v>
      </c>
      <c r="J31" s="24">
        <v>0.5</v>
      </c>
      <c r="K31" s="24"/>
      <c r="M31" s="20"/>
    </row>
    <row r="32" spans="1:13" x14ac:dyDescent="0.25">
      <c r="A32" s="309"/>
      <c r="B32" s="311"/>
      <c r="C32" s="319"/>
      <c r="D32" s="307"/>
      <c r="E32" s="15" t="s">
        <v>66</v>
      </c>
      <c r="F32" s="19">
        <f>$C$31*F31</f>
        <v>0</v>
      </c>
      <c r="G32" s="19">
        <f t="shared" ref="G32:K32" si="19">$C$31*G31</f>
        <v>0</v>
      </c>
      <c r="H32" s="19">
        <f t="shared" si="19"/>
        <v>0</v>
      </c>
      <c r="I32" s="19">
        <f t="shared" si="19"/>
        <v>22009.13</v>
      </c>
      <c r="J32" s="19">
        <f t="shared" si="19"/>
        <v>22009.13</v>
      </c>
      <c r="K32" s="19">
        <f t="shared" si="19"/>
        <v>0</v>
      </c>
      <c r="M32" s="22"/>
    </row>
    <row r="33" spans="1:13" x14ac:dyDescent="0.25">
      <c r="A33" s="308">
        <v>11</v>
      </c>
      <c r="B33" s="310" t="str">
        <f>VLOOKUP(A33,'Orç. (N_Des.)'!A35:I301,4,FALSE)</f>
        <v>PINTURA</v>
      </c>
      <c r="C33" s="318">
        <f>VLOOKUP(A33,'Orç. (N_Des.)'!A35:I301,9,FALSE)</f>
        <v>17515.2</v>
      </c>
      <c r="D33" s="306">
        <f t="shared" ref="D33" si="20">C33/$C$48</f>
        <v>3.7515745348812878E-2</v>
      </c>
      <c r="E33" s="15" t="s">
        <v>65</v>
      </c>
      <c r="F33" s="24"/>
      <c r="G33" s="24"/>
      <c r="H33" s="24"/>
      <c r="I33" s="24">
        <v>0.2</v>
      </c>
      <c r="J33" s="24">
        <v>0.3</v>
      </c>
      <c r="K33" s="24">
        <v>0.5</v>
      </c>
      <c r="M33" s="20"/>
    </row>
    <row r="34" spans="1:13" x14ac:dyDescent="0.25">
      <c r="A34" s="309"/>
      <c r="B34" s="311"/>
      <c r="C34" s="319"/>
      <c r="D34" s="307"/>
      <c r="E34" s="15" t="s">
        <v>66</v>
      </c>
      <c r="F34" s="19">
        <f>$C$33*F33</f>
        <v>0</v>
      </c>
      <c r="G34" s="19">
        <f t="shared" ref="G34:K34" si="21">$C$33*G33</f>
        <v>0</v>
      </c>
      <c r="H34" s="19">
        <f t="shared" si="21"/>
        <v>0</v>
      </c>
      <c r="I34" s="19">
        <f t="shared" si="21"/>
        <v>3503.0400000000004</v>
      </c>
      <c r="J34" s="19">
        <f t="shared" si="21"/>
        <v>5254.56</v>
      </c>
      <c r="K34" s="19">
        <f t="shared" si="21"/>
        <v>8757.6</v>
      </c>
      <c r="M34" s="22"/>
    </row>
    <row r="35" spans="1:13" x14ac:dyDescent="0.25">
      <c r="A35" s="308">
        <v>12</v>
      </c>
      <c r="B35" s="310" t="str">
        <f>VLOOKUP(A35,'Orç. (N_Des.)'!A37:I303,4,FALSE)</f>
        <v>INSTALAÇÕES HIDRAULICAS E SANITÁRIAS</v>
      </c>
      <c r="C35" s="318">
        <f>VLOOKUP(A35,'Orç. (N_Des.)'!A37:I303,9,FALSE)</f>
        <v>1060.4100000000001</v>
      </c>
      <c r="D35" s="306">
        <f t="shared" ref="D35" si="22">C35/$C$48</f>
        <v>2.2712884537621418E-3</v>
      </c>
      <c r="E35" s="15" t="s">
        <v>65</v>
      </c>
      <c r="F35" s="24"/>
      <c r="G35" s="24"/>
      <c r="H35" s="24"/>
      <c r="I35" s="24"/>
      <c r="J35" s="24">
        <v>1</v>
      </c>
      <c r="K35" s="24"/>
      <c r="M35" s="20"/>
    </row>
    <row r="36" spans="1:13" x14ac:dyDescent="0.25">
      <c r="A36" s="309"/>
      <c r="B36" s="311"/>
      <c r="C36" s="319"/>
      <c r="D36" s="307"/>
      <c r="E36" s="15" t="s">
        <v>66</v>
      </c>
      <c r="F36" s="19">
        <f>$C$35*F35</f>
        <v>0</v>
      </c>
      <c r="G36" s="19">
        <f t="shared" ref="G36:K36" si="23">$C$35*G35</f>
        <v>0</v>
      </c>
      <c r="H36" s="19">
        <f t="shared" si="23"/>
        <v>0</v>
      </c>
      <c r="I36" s="19">
        <f t="shared" si="23"/>
        <v>0</v>
      </c>
      <c r="J36" s="19">
        <f t="shared" si="23"/>
        <v>1060.4100000000001</v>
      </c>
      <c r="K36" s="19">
        <f t="shared" si="23"/>
        <v>0</v>
      </c>
      <c r="M36" s="22"/>
    </row>
    <row r="37" spans="1:13" x14ac:dyDescent="0.25">
      <c r="A37" s="308">
        <v>13</v>
      </c>
      <c r="B37" s="310" t="str">
        <f>VLOOKUP(A37,'Orç. (N_Des.)'!A39:I305,4,FALSE)</f>
        <v>PISO</v>
      </c>
      <c r="C37" s="318">
        <f>VLOOKUP(A37,'Orç. (N_Des.)'!A39:I305,9,FALSE)</f>
        <v>12757.47</v>
      </c>
      <c r="D37" s="306">
        <f t="shared" ref="D37" si="24">C37/$C$48</f>
        <v>2.732518017579701E-2</v>
      </c>
      <c r="E37" s="15" t="s">
        <v>65</v>
      </c>
      <c r="F37" s="24"/>
      <c r="G37" s="24"/>
      <c r="H37" s="24"/>
      <c r="I37" s="24">
        <v>1</v>
      </c>
      <c r="J37" s="24"/>
      <c r="K37" s="24"/>
      <c r="M37" s="20"/>
    </row>
    <row r="38" spans="1:13" x14ac:dyDescent="0.25">
      <c r="A38" s="309"/>
      <c r="B38" s="311"/>
      <c r="C38" s="319"/>
      <c r="D38" s="307"/>
      <c r="E38" s="15" t="s">
        <v>66</v>
      </c>
      <c r="F38" s="19">
        <f>$C$37*F37</f>
        <v>0</v>
      </c>
      <c r="G38" s="19">
        <f t="shared" ref="G38:K38" si="25">$C$37*G37</f>
        <v>0</v>
      </c>
      <c r="H38" s="19">
        <f t="shared" si="25"/>
        <v>0</v>
      </c>
      <c r="I38" s="19">
        <f t="shared" si="25"/>
        <v>12757.47</v>
      </c>
      <c r="J38" s="19">
        <f t="shared" si="25"/>
        <v>0</v>
      </c>
      <c r="K38" s="19">
        <f t="shared" si="25"/>
        <v>0</v>
      </c>
      <c r="M38" s="22"/>
    </row>
    <row r="39" spans="1:13" x14ac:dyDescent="0.25">
      <c r="A39" s="308">
        <v>14</v>
      </c>
      <c r="B39" s="310" t="str">
        <f>VLOOKUP(A39,'Orç. (N_Des.)'!A41:I307,4,FALSE)</f>
        <v>SERVIÇOS COMPLEMENTARES</v>
      </c>
      <c r="C39" s="318">
        <f>VLOOKUP(A39,'Orç. (N_Des.)'!A41:I307,9,FALSE)</f>
        <v>8811.25</v>
      </c>
      <c r="D39" s="306">
        <f t="shared" ref="D39" si="26">C39/$C$48</f>
        <v>1.8872785420933104E-2</v>
      </c>
      <c r="E39" s="15" t="s">
        <v>65</v>
      </c>
      <c r="F39" s="24"/>
      <c r="G39" s="24"/>
      <c r="H39" s="24"/>
      <c r="I39" s="24"/>
      <c r="J39" s="24">
        <v>0.3</v>
      </c>
      <c r="K39" s="24">
        <v>0.7</v>
      </c>
      <c r="M39" s="20"/>
    </row>
    <row r="40" spans="1:13" x14ac:dyDescent="0.25">
      <c r="A40" s="309"/>
      <c r="B40" s="311"/>
      <c r="C40" s="319"/>
      <c r="D40" s="307"/>
      <c r="E40" s="15" t="s">
        <v>66</v>
      </c>
      <c r="F40" s="19">
        <f>$C$39*F39</f>
        <v>0</v>
      </c>
      <c r="G40" s="19">
        <f t="shared" ref="G40:K40" si="27">$C$39*G39</f>
        <v>0</v>
      </c>
      <c r="H40" s="19">
        <f t="shared" si="27"/>
        <v>0</v>
      </c>
      <c r="I40" s="19">
        <f t="shared" si="27"/>
        <v>0</v>
      </c>
      <c r="J40" s="19">
        <f t="shared" si="27"/>
        <v>2643.375</v>
      </c>
      <c r="K40" s="19">
        <f t="shared" si="27"/>
        <v>6167.875</v>
      </c>
      <c r="M40" s="22"/>
    </row>
    <row r="41" spans="1:13" x14ac:dyDescent="0.25">
      <c r="A41" s="308">
        <v>15</v>
      </c>
      <c r="B41" s="310" t="str">
        <f>VLOOKUP(A41,'Orç. (N_Des.)'!A43:I309,4,FALSE)</f>
        <v>INSTALAÇÕES DE COMBATE A INCÊNDIO</v>
      </c>
      <c r="C41" s="318">
        <f>VLOOKUP(A41,'Orç. (N_Des.)'!A43:I309,9,FALSE)</f>
        <v>105870.19</v>
      </c>
      <c r="D41" s="306">
        <f t="shared" ref="D41" si="28">C41/$C$48</f>
        <v>0.22676298803727252</v>
      </c>
      <c r="E41" s="15" t="s">
        <v>65</v>
      </c>
      <c r="F41" s="24"/>
      <c r="G41" s="24">
        <v>0.1</v>
      </c>
      <c r="H41" s="24">
        <v>0.42</v>
      </c>
      <c r="I41" s="24">
        <v>0.3</v>
      </c>
      <c r="J41" s="24">
        <v>0.15</v>
      </c>
      <c r="K41" s="24">
        <v>0.03</v>
      </c>
      <c r="M41" s="20"/>
    </row>
    <row r="42" spans="1:13" x14ac:dyDescent="0.25">
      <c r="A42" s="309"/>
      <c r="B42" s="311"/>
      <c r="C42" s="319"/>
      <c r="D42" s="307"/>
      <c r="E42" s="15" t="s">
        <v>66</v>
      </c>
      <c r="F42" s="19">
        <f>$C$41*F41</f>
        <v>0</v>
      </c>
      <c r="G42" s="19">
        <f t="shared" ref="G42:K42" si="29">$C$41*G41</f>
        <v>10587.019</v>
      </c>
      <c r="H42" s="19">
        <f t="shared" si="29"/>
        <v>44465.479800000001</v>
      </c>
      <c r="I42" s="19">
        <f t="shared" si="29"/>
        <v>31761.057000000001</v>
      </c>
      <c r="J42" s="19">
        <f t="shared" si="29"/>
        <v>15880.5285</v>
      </c>
      <c r="K42" s="19">
        <f t="shared" si="29"/>
        <v>3176.1057000000001</v>
      </c>
      <c r="M42" s="22"/>
    </row>
    <row r="43" spans="1:13" x14ac:dyDescent="0.25">
      <c r="A43" s="308">
        <v>16</v>
      </c>
      <c r="B43" s="310" t="str">
        <f>VLOOKUP(A43,'Orç. (N_Des.)'!A45:I311,4,FALSE)</f>
        <v>EQUIPAMENTOS</v>
      </c>
      <c r="C43" s="318">
        <f>VLOOKUP(A43,'Orç. (N_Des.)'!A45:I311,9,FALSE)</f>
        <v>28313.55</v>
      </c>
      <c r="D43" s="306">
        <f t="shared" ref="D43" si="30">C43/$C$48</f>
        <v>6.0644693279030833E-2</v>
      </c>
      <c r="E43" s="15" t="s">
        <v>65</v>
      </c>
      <c r="F43" s="24"/>
      <c r="G43" s="24"/>
      <c r="H43" s="24"/>
      <c r="I43" s="24"/>
      <c r="J43" s="24">
        <v>1</v>
      </c>
      <c r="K43" s="24"/>
      <c r="M43" s="20"/>
    </row>
    <row r="44" spans="1:13" x14ac:dyDescent="0.25">
      <c r="A44" s="309"/>
      <c r="B44" s="311"/>
      <c r="C44" s="319"/>
      <c r="D44" s="307"/>
      <c r="E44" s="15" t="s">
        <v>66</v>
      </c>
      <c r="F44" s="19">
        <f>$C$43*F43</f>
        <v>0</v>
      </c>
      <c r="G44" s="19">
        <f t="shared" ref="G44:K44" si="31">$C$43*G43</f>
        <v>0</v>
      </c>
      <c r="H44" s="19">
        <f t="shared" si="31"/>
        <v>0</v>
      </c>
      <c r="I44" s="19">
        <f t="shared" si="31"/>
        <v>0</v>
      </c>
      <c r="J44" s="19">
        <f t="shared" si="31"/>
        <v>28313.55</v>
      </c>
      <c r="K44" s="19">
        <f t="shared" si="31"/>
        <v>0</v>
      </c>
      <c r="M44" s="22"/>
    </row>
    <row r="45" spans="1:13" x14ac:dyDescent="0.25">
      <c r="A45" s="308">
        <v>17</v>
      </c>
      <c r="B45" s="310" t="str">
        <f>VLOOKUP(A45,'Orç. (N_Des.)'!A47:I313,4,FALSE)</f>
        <v>INSTALAÇÕES ELÉTRICAS</v>
      </c>
      <c r="C45" s="318">
        <f>VLOOKUP(A45,'Orç. (N_Des.)'!A47:I313,9,FALSE)</f>
        <v>144657.56</v>
      </c>
      <c r="D45" s="306">
        <f t="shared" ref="D45" si="32">C45/$C$48</f>
        <v>0.30984151957960054</v>
      </c>
      <c r="E45" s="15" t="s">
        <v>65</v>
      </c>
      <c r="F45" s="24">
        <v>0.08</v>
      </c>
      <c r="G45" s="24">
        <v>0.34</v>
      </c>
      <c r="H45" s="24">
        <v>0.3</v>
      </c>
      <c r="I45" s="24">
        <v>0.18</v>
      </c>
      <c r="J45" s="24">
        <v>0.05</v>
      </c>
      <c r="K45" s="24">
        <v>0.05</v>
      </c>
      <c r="M45" s="20"/>
    </row>
    <row r="46" spans="1:13" x14ac:dyDescent="0.25">
      <c r="A46" s="309"/>
      <c r="B46" s="311"/>
      <c r="C46" s="319"/>
      <c r="D46" s="307"/>
      <c r="E46" s="15" t="s">
        <v>66</v>
      </c>
      <c r="F46" s="19">
        <f>$C$45*F45</f>
        <v>11572.604799999999</v>
      </c>
      <c r="G46" s="19">
        <f t="shared" ref="G46:K46" si="33">$C$45*G45</f>
        <v>49183.570400000004</v>
      </c>
      <c r="H46" s="19">
        <f t="shared" si="33"/>
        <v>43397.267999999996</v>
      </c>
      <c r="I46" s="19">
        <f t="shared" si="33"/>
        <v>26038.360799999999</v>
      </c>
      <c r="J46" s="19">
        <f t="shared" si="33"/>
        <v>7232.8780000000006</v>
      </c>
      <c r="K46" s="19">
        <f t="shared" si="33"/>
        <v>7232.8780000000006</v>
      </c>
      <c r="M46" s="22"/>
    </row>
    <row r="47" spans="1:13" x14ac:dyDescent="0.25">
      <c r="A47" s="9"/>
      <c r="B47" s="9"/>
      <c r="C47" s="13"/>
      <c r="D47" s="3"/>
    </row>
    <row r="48" spans="1:13" x14ac:dyDescent="0.25">
      <c r="A48" s="312" t="s">
        <v>67</v>
      </c>
      <c r="B48" s="313"/>
      <c r="C48" s="320">
        <f>SUM($C$13:$C$46)</f>
        <v>466875.97</v>
      </c>
      <c r="D48" s="301">
        <f>SUM(D13:D46)</f>
        <v>1</v>
      </c>
      <c r="E48" s="5" t="s">
        <v>66</v>
      </c>
      <c r="F48" s="21">
        <f>SUM(F14,F16,F18,F20,F22,F24,F26,F28,F30,F32,F34,F36,F38,F40,F42,F44,F46)</f>
        <v>31229.385788783708</v>
      </c>
      <c r="G48" s="21">
        <f t="shared" ref="G48:K48" si="34">SUM(G14,G16,G18,G20,G22,G24,G26,G28,G30,G32,G34,G36,G38,G40,G42,G44,G46)</f>
        <v>86394.1821536895</v>
      </c>
      <c r="H48" s="21">
        <f t="shared" si="34"/>
        <v>112878.37329169152</v>
      </c>
      <c r="I48" s="21">
        <f t="shared" si="34"/>
        <v>117814.35577329082</v>
      </c>
      <c r="J48" s="21">
        <f t="shared" si="34"/>
        <v>91946.174043034232</v>
      </c>
      <c r="K48" s="21">
        <f t="shared" si="34"/>
        <v>26613.498949510231</v>
      </c>
    </row>
    <row r="49" spans="1:11" x14ac:dyDescent="0.25">
      <c r="A49" s="314"/>
      <c r="B49" s="315"/>
      <c r="C49" s="321"/>
      <c r="D49" s="302"/>
      <c r="E49" s="5" t="s">
        <v>82</v>
      </c>
      <c r="F49" s="18">
        <f>F48</f>
        <v>31229.385788783708</v>
      </c>
      <c r="G49" s="18">
        <f>F49+G48</f>
        <v>117623.56794247321</v>
      </c>
      <c r="H49" s="18">
        <f t="shared" ref="H49:K49" si="35">G49+H48</f>
        <v>230501.94123416473</v>
      </c>
      <c r="I49" s="18">
        <f t="shared" si="35"/>
        <v>348316.29700745555</v>
      </c>
      <c r="J49" s="18">
        <f t="shared" si="35"/>
        <v>440262.47105048981</v>
      </c>
      <c r="K49" s="18">
        <f t="shared" si="35"/>
        <v>466875.97000000003</v>
      </c>
    </row>
    <row r="50" spans="1:11" x14ac:dyDescent="0.25">
      <c r="A50" s="314"/>
      <c r="B50" s="315"/>
      <c r="C50" s="321"/>
      <c r="D50" s="302"/>
      <c r="E50" s="5" t="s">
        <v>65</v>
      </c>
      <c r="F50" s="16">
        <f>F48/$C$48</f>
        <v>6.689011171164734E-2</v>
      </c>
      <c r="G50" s="16">
        <f t="shared" ref="G50:K50" si="36">G48/$C$48</f>
        <v>0.18504739525079755</v>
      </c>
      <c r="H50" s="16">
        <f t="shared" si="36"/>
        <v>0.24177379120988285</v>
      </c>
      <c r="I50" s="16">
        <f t="shared" si="36"/>
        <v>0.25234615474703237</v>
      </c>
      <c r="J50" s="16">
        <f t="shared" si="36"/>
        <v>0.19693918717434578</v>
      </c>
      <c r="K50" s="16">
        <f t="shared" si="36"/>
        <v>5.7003359906294238E-2</v>
      </c>
    </row>
    <row r="51" spans="1:11" x14ac:dyDescent="0.25">
      <c r="A51" s="316"/>
      <c r="B51" s="317"/>
      <c r="C51" s="322"/>
      <c r="D51" s="303"/>
      <c r="E51" s="5" t="s">
        <v>81</v>
      </c>
      <c r="F51" s="17">
        <f>F50</f>
        <v>6.689011171164734E-2</v>
      </c>
      <c r="G51" s="17">
        <f>F51+G50</f>
        <v>0.25193750696244488</v>
      </c>
      <c r="H51" s="17">
        <f t="shared" ref="H51:K51" si="37">G51+H50</f>
        <v>0.49371129817232773</v>
      </c>
      <c r="I51" s="17">
        <f t="shared" si="37"/>
        <v>0.7460574529193601</v>
      </c>
      <c r="J51" s="17">
        <f t="shared" si="37"/>
        <v>0.94299664009370587</v>
      </c>
      <c r="K51" s="17">
        <f t="shared" si="37"/>
        <v>1</v>
      </c>
    </row>
    <row r="54" spans="1:11" x14ac:dyDescent="0.25">
      <c r="C54" s="216"/>
    </row>
    <row r="55" spans="1:11" x14ac:dyDescent="0.25">
      <c r="F55" s="300"/>
      <c r="G55" s="300"/>
      <c r="H55" s="300"/>
      <c r="I55" s="300"/>
      <c r="J55" s="300"/>
      <c r="K55" s="300"/>
    </row>
    <row r="56" spans="1:11" x14ac:dyDescent="0.25">
      <c r="F56" s="300"/>
      <c r="G56" s="300"/>
      <c r="H56" s="300"/>
      <c r="I56" s="300"/>
      <c r="J56" s="300"/>
      <c r="K56" s="300"/>
    </row>
    <row r="57" spans="1:11" x14ac:dyDescent="0.25">
      <c r="F57" s="300"/>
      <c r="G57" s="300"/>
      <c r="H57" s="300"/>
      <c r="I57" s="300"/>
      <c r="J57" s="300"/>
      <c r="K57" s="300"/>
    </row>
    <row r="58" spans="1:11" x14ac:dyDescent="0.25">
      <c r="F58" s="300"/>
      <c r="G58" s="300"/>
      <c r="H58" s="300"/>
      <c r="I58" s="300"/>
      <c r="J58" s="300"/>
      <c r="K58" s="300"/>
    </row>
    <row r="59" spans="1:11" x14ac:dyDescent="0.25">
      <c r="F59" s="300"/>
      <c r="G59" s="300"/>
      <c r="H59" s="300"/>
      <c r="I59" s="300"/>
      <c r="J59" s="300"/>
      <c r="K59" s="300"/>
    </row>
    <row r="60" spans="1:11" x14ac:dyDescent="0.25">
      <c r="F60" s="300"/>
      <c r="G60" s="300"/>
      <c r="H60" s="300"/>
      <c r="I60" s="300"/>
      <c r="J60" s="300"/>
      <c r="K60" s="300"/>
    </row>
  </sheetData>
  <autoFilter ref="E2:E51" xr:uid="{00000000-0009-0000-0000-000006000000}"/>
  <mergeCells count="82">
    <mergeCell ref="C48:C51"/>
    <mergeCell ref="C45:C46"/>
    <mergeCell ref="A10:A11"/>
    <mergeCell ref="B10:B11"/>
    <mergeCell ref="D10:D11"/>
    <mergeCell ref="D13:D14"/>
    <mergeCell ref="C13:C14"/>
    <mergeCell ref="C10:C11"/>
    <mergeCell ref="C15:C16"/>
    <mergeCell ref="D15:D16"/>
    <mergeCell ref="C17:C18"/>
    <mergeCell ref="D17:D18"/>
    <mergeCell ref="C19:C20"/>
    <mergeCell ref="D19:D20"/>
    <mergeCell ref="C21:C22"/>
    <mergeCell ref="D21:D22"/>
    <mergeCell ref="C23:C24"/>
    <mergeCell ref="D23:D24"/>
    <mergeCell ref="C25:C26"/>
    <mergeCell ref="D25:D26"/>
    <mergeCell ref="C27:C28"/>
    <mergeCell ref="D27:D28"/>
    <mergeCell ref="C29:C30"/>
    <mergeCell ref="D29:D30"/>
    <mergeCell ref="C31:C32"/>
    <mergeCell ref="D31:D32"/>
    <mergeCell ref="C41:C42"/>
    <mergeCell ref="D41:D42"/>
    <mergeCell ref="C43:C44"/>
    <mergeCell ref="D43:D44"/>
    <mergeCell ref="C33:C34"/>
    <mergeCell ref="D33:D34"/>
    <mergeCell ref="C35:C36"/>
    <mergeCell ref="D35:D36"/>
    <mergeCell ref="C37:C38"/>
    <mergeCell ref="D37:D38"/>
    <mergeCell ref="C39:C40"/>
    <mergeCell ref="A48:B51"/>
    <mergeCell ref="A13:A14"/>
    <mergeCell ref="B13:B14"/>
    <mergeCell ref="A15:A16"/>
    <mergeCell ref="B15:B16"/>
    <mergeCell ref="A17:A18"/>
    <mergeCell ref="B17:B18"/>
    <mergeCell ref="A19:A20"/>
    <mergeCell ref="B19:B20"/>
    <mergeCell ref="A21:A22"/>
    <mergeCell ref="B21:B22"/>
    <mergeCell ref="A23:A24"/>
    <mergeCell ref="B23:B24"/>
    <mergeCell ref="A25:A26"/>
    <mergeCell ref="B25:B26"/>
    <mergeCell ref="A27:A28"/>
    <mergeCell ref="B27:B28"/>
    <mergeCell ref="A29:A30"/>
    <mergeCell ref="B29:B30"/>
    <mergeCell ref="A31:A32"/>
    <mergeCell ref="B31:B32"/>
    <mergeCell ref="A33:A34"/>
    <mergeCell ref="B33:B34"/>
    <mergeCell ref="A35:A36"/>
    <mergeCell ref="B35:B36"/>
    <mergeCell ref="A37:A38"/>
    <mergeCell ref="B37:B38"/>
    <mergeCell ref="A45:A46"/>
    <mergeCell ref="B45:B46"/>
    <mergeCell ref="A39:A40"/>
    <mergeCell ref="B39:B40"/>
    <mergeCell ref="A41:A42"/>
    <mergeCell ref="B41:B42"/>
    <mergeCell ref="A43:A44"/>
    <mergeCell ref="B43:B44"/>
    <mergeCell ref="F55:K60"/>
    <mergeCell ref="D48:D51"/>
    <mergeCell ref="K10:K11"/>
    <mergeCell ref="F10:F11"/>
    <mergeCell ref="G10:G11"/>
    <mergeCell ref="H10:H11"/>
    <mergeCell ref="I10:I11"/>
    <mergeCell ref="J10:J11"/>
    <mergeCell ref="D45:D46"/>
    <mergeCell ref="D39:D40"/>
  </mergeCells>
  <phoneticPr fontId="25" type="noConversion"/>
  <conditionalFormatting sqref="F13:K46">
    <cfRule type="cellIs" dxfId="0" priority="10" operator="equal">
      <formula>0</formula>
    </cfRule>
  </conditionalFormatting>
  <conditionalFormatting sqref="F15:K15 F17:K17 F19:K19 F21:K21 F23:K23 F25:K25 F27:K27 F29:K29 F31:K31 F33:K33 F35:K35 F37:K37 F39:K39 F41:K41 F43:K43 F45:K45 F13:K13">
    <cfRule type="dataBar" priority="1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{9336758F-9FE1-410A-80CA-F17873B0681D}</x14:id>
        </ext>
      </extLst>
    </cfRule>
  </conditionalFormatting>
  <conditionalFormatting sqref="F50:K50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{1823B1DC-7CBB-4EAC-A472-6C13849879C3}</x14:id>
        </ext>
      </extLst>
    </cfRule>
  </conditionalFormatting>
  <conditionalFormatting sqref="F51:K51">
    <cfRule type="dataBar" priority="13">
      <dataBar>
        <cfvo type="percent" val="0"/>
        <cfvo type="percent" val="100"/>
        <color rgb="FF638EC6"/>
      </dataBar>
      <extLst>
        <ext xmlns:x14="http://schemas.microsoft.com/office/spreadsheetml/2009/9/main" uri="{B025F937-C7B1-47D3-B67F-A62EFF666E3E}">
          <x14:id>{EEDBD3B8-30C9-4DDF-869C-84330FD02F0D}</x14:id>
        </ext>
      </extLst>
    </cfRule>
  </conditionalFormatting>
  <pageMargins left="0.51181102362204722" right="0.51181102362204722" top="0.78740157480314965" bottom="0.78740157480314965" header="0.31496062992125984" footer="0.31496062992125984"/>
  <pageSetup paperSize="9" scale="64" orientation="landscape" r:id="rId1"/>
  <headerFooter>
    <oddFooter>&amp;LCRONOGRAMA&amp;R&amp;P DE &amp;N</oddFooter>
  </headerFooter>
  <colBreaks count="1" manualBreakCount="1">
    <brk id="11" max="6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36758F-9FE1-410A-80CA-F17873B0681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F15:K15 F17:K17 F19:K19 F21:K21 F23:K23 F25:K25 F27:K27 F29:K29 F31:K31 F33:K33 F35:K35 F37:K37 F39:K39 F41:K41 F43:K43 F45:K45 F13:K13</xm:sqref>
        </x14:conditionalFormatting>
        <x14:conditionalFormatting xmlns:xm="http://schemas.microsoft.com/office/excel/2006/main">
          <x14:cfRule type="dataBar" id="{1823B1DC-7CBB-4EAC-A472-6C13849879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F50:K50</xm:sqref>
        </x14:conditionalFormatting>
        <x14:conditionalFormatting xmlns:xm="http://schemas.microsoft.com/office/excel/2006/main">
          <x14:cfRule type="dataBar" id="{EEDBD3B8-30C9-4DDF-869C-84330FD02F0D}">
            <x14:dataBar minLength="0" maxLength="100" border="1" negativeBarBorderColorSameAsPositive="0">
              <x14:cfvo type="percent">
                <xm:f>0</xm:f>
              </x14:cfvo>
              <x14:cfvo type="percent">
                <xm:f>100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F51:K51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type="column" displayEmptyCellsAs="gap" xr2:uid="{858A49B8-AD77-45CD-9389-41D428D10781}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Cronograma!F50:K50</xm:f>
              <xm:sqref>F55</xm:sqref>
            </x14:sparkline>
          </x14:sparklines>
        </x14:sparklineGroup>
      </x14:sparklineGroup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4"/>
  <dimension ref="A1:E184"/>
  <sheetViews>
    <sheetView view="pageBreakPreview" zoomScale="130" zoomScaleNormal="100" zoomScaleSheetLayoutView="130" workbookViewId="0">
      <selection activeCell="D16" sqref="D16"/>
    </sheetView>
  </sheetViews>
  <sheetFormatPr defaultRowHeight="15" x14ac:dyDescent="0.25"/>
  <cols>
    <col min="1" max="1" width="11.42578125" customWidth="1"/>
    <col min="2" max="2" width="58.85546875" customWidth="1"/>
    <col min="3" max="3" width="11.5703125" customWidth="1"/>
  </cols>
  <sheetData>
    <row r="1" spans="1:5" x14ac:dyDescent="0.25">
      <c r="A1" s="27"/>
      <c r="B1" s="28" t="s">
        <v>104</v>
      </c>
      <c r="C1" s="27"/>
    </row>
    <row r="2" spans="1:5" x14ac:dyDescent="0.25">
      <c r="A2" s="27"/>
      <c r="B2" s="28" t="s">
        <v>0</v>
      </c>
      <c r="C2" s="27"/>
    </row>
    <row r="3" spans="1:5" x14ac:dyDescent="0.25">
      <c r="A3" s="27"/>
      <c r="B3" s="28" t="s">
        <v>7</v>
      </c>
      <c r="C3" s="27"/>
    </row>
    <row r="4" spans="1:5" x14ac:dyDescent="0.25">
      <c r="A4" s="27"/>
      <c r="B4" s="28" t="s">
        <v>105</v>
      </c>
      <c r="C4" s="27"/>
    </row>
    <row r="5" spans="1:5" x14ac:dyDescent="0.25">
      <c r="A5" s="27"/>
      <c r="B5" s="27"/>
      <c r="C5" s="27"/>
    </row>
    <row r="6" spans="1:5" ht="30" customHeight="1" x14ac:dyDescent="0.25">
      <c r="A6" s="329" t="s">
        <v>110</v>
      </c>
      <c r="B6" s="330"/>
      <c r="C6" s="331"/>
    </row>
    <row r="7" spans="1:5" x14ac:dyDescent="0.25">
      <c r="A7" s="27"/>
      <c r="B7" s="27"/>
      <c r="C7" s="27"/>
    </row>
    <row r="8" spans="1:5" x14ac:dyDescent="0.25">
      <c r="A8" s="332" t="str">
        <f>'Orç. (Des.)'!$E$1</f>
        <v>OBRA: ADAPTAÇÃO ÀS NORMAS DE SEGURANÇA CONTRA INCÊNDIO E PÂNICO E ADEQUAÇÕES NA BIBLIOTECA CENTRAL, CAMPUS SEDE</v>
      </c>
      <c r="B8" s="333"/>
      <c r="C8" s="334"/>
    </row>
    <row r="9" spans="1:5" x14ac:dyDescent="0.25">
      <c r="A9" s="335"/>
      <c r="B9" s="336"/>
      <c r="C9" s="337"/>
    </row>
    <row r="10" spans="1:5" x14ac:dyDescent="0.25">
      <c r="A10" s="29"/>
      <c r="B10" s="29"/>
      <c r="C10" s="29"/>
    </row>
    <row r="11" spans="1:5" x14ac:dyDescent="0.25">
      <c r="A11" s="30" t="s">
        <v>3</v>
      </c>
      <c r="B11" s="30" t="s">
        <v>6</v>
      </c>
      <c r="C11" s="30" t="s">
        <v>8</v>
      </c>
    </row>
    <row r="12" spans="1:5" x14ac:dyDescent="0.25">
      <c r="A12" s="31">
        <v>1</v>
      </c>
      <c r="B12" s="31" t="s">
        <v>9</v>
      </c>
      <c r="C12" s="32">
        <v>0.04</v>
      </c>
    </row>
    <row r="13" spans="1:5" x14ac:dyDescent="0.25">
      <c r="A13" s="31">
        <v>2</v>
      </c>
      <c r="B13" s="31" t="s">
        <v>10</v>
      </c>
      <c r="C13" s="32">
        <v>2.07E-2</v>
      </c>
    </row>
    <row r="14" spans="1:5" x14ac:dyDescent="0.25">
      <c r="A14" s="31">
        <v>3</v>
      </c>
      <c r="B14" s="31" t="s">
        <v>11</v>
      </c>
      <c r="C14" s="32">
        <v>6.4999999999999997E-3</v>
      </c>
      <c r="E14" s="42"/>
    </row>
    <row r="15" spans="1:5" x14ac:dyDescent="0.25">
      <c r="A15" s="31">
        <v>4</v>
      </c>
      <c r="B15" s="31" t="s">
        <v>12</v>
      </c>
      <c r="C15" s="32">
        <v>2.5000000000000001E-2</v>
      </c>
    </row>
    <row r="16" spans="1:5" x14ac:dyDescent="0.25">
      <c r="A16" s="31">
        <v>5</v>
      </c>
      <c r="B16" s="31" t="s">
        <v>13</v>
      </c>
      <c r="C16" s="32">
        <v>0.03</v>
      </c>
    </row>
    <row r="17" spans="1:3" x14ac:dyDescent="0.25">
      <c r="A17" s="31">
        <v>6</v>
      </c>
      <c r="B17" s="31" t="s">
        <v>14</v>
      </c>
      <c r="C17" s="32">
        <v>0</v>
      </c>
    </row>
    <row r="18" spans="1:3" x14ac:dyDescent="0.25">
      <c r="A18" s="31">
        <v>7</v>
      </c>
      <c r="B18" s="31" t="s">
        <v>15</v>
      </c>
      <c r="C18" s="32">
        <v>0</v>
      </c>
    </row>
    <row r="19" spans="1:3" x14ac:dyDescent="0.25">
      <c r="A19" s="31">
        <v>8</v>
      </c>
      <c r="B19" s="31" t="s">
        <v>16</v>
      </c>
      <c r="C19" s="32">
        <v>0</v>
      </c>
    </row>
    <row r="20" spans="1:3" x14ac:dyDescent="0.25">
      <c r="A20" s="31">
        <v>9</v>
      </c>
      <c r="B20" s="31" t="s">
        <v>17</v>
      </c>
      <c r="C20" s="32">
        <v>1.23E-2</v>
      </c>
    </row>
    <row r="21" spans="1:3" x14ac:dyDescent="0.25">
      <c r="A21" s="31">
        <v>10</v>
      </c>
      <c r="B21" s="31" t="s">
        <v>18</v>
      </c>
      <c r="C21" s="32">
        <v>7.3999999999999996E-2</v>
      </c>
    </row>
    <row r="22" spans="1:3" x14ac:dyDescent="0.25">
      <c r="A22" s="33"/>
      <c r="B22" s="33"/>
      <c r="C22" s="33"/>
    </row>
    <row r="23" spans="1:3" x14ac:dyDescent="0.25">
      <c r="A23" s="27" t="s">
        <v>89</v>
      </c>
      <c r="B23" s="27"/>
      <c r="C23" s="27"/>
    </row>
    <row r="24" spans="1:3" x14ac:dyDescent="0.25">
      <c r="A24" s="27"/>
      <c r="B24" s="27"/>
      <c r="C24" s="27"/>
    </row>
    <row r="25" spans="1:3" x14ac:dyDescent="0.25">
      <c r="A25" s="27"/>
      <c r="B25" s="27"/>
      <c r="C25" s="27"/>
    </row>
    <row r="26" spans="1:3" x14ac:dyDescent="0.25">
      <c r="A26" s="27"/>
      <c r="B26" s="27"/>
      <c r="C26" s="41"/>
    </row>
    <row r="27" spans="1:3" x14ac:dyDescent="0.25">
      <c r="A27" s="27"/>
      <c r="B27" s="27"/>
      <c r="C27" s="27"/>
    </row>
    <row r="28" spans="1:3" x14ac:dyDescent="0.25">
      <c r="A28" s="27" t="s">
        <v>106</v>
      </c>
      <c r="B28" s="27"/>
      <c r="C28" s="27"/>
    </row>
    <row r="29" spans="1:3" x14ac:dyDescent="0.25">
      <c r="A29" s="27"/>
      <c r="B29" s="27"/>
      <c r="C29" s="27"/>
    </row>
    <row r="30" spans="1:3" x14ac:dyDescent="0.25">
      <c r="A30" s="34" t="s">
        <v>19</v>
      </c>
      <c r="B30" s="35" t="str">
        <f>"(1 + ("&amp;C12&amp;" + "&amp;C13&amp;"))*(1 + "&amp;C20&amp;")*(1 + "&amp;C21&amp;")"</f>
        <v>(1 + (0,04 + 0,0207))*(1 + 0,0123)*(1 + 0,074)</v>
      </c>
      <c r="C30" s="36">
        <v>-1</v>
      </c>
    </row>
    <row r="31" spans="1:3" x14ac:dyDescent="0.25">
      <c r="A31" s="27"/>
      <c r="B31" s="37" t="str">
        <f>"(1 - ("&amp;C14&amp;" + "&amp;C15&amp;" + "&amp;C16&amp;" + "&amp;C17&amp;" + "&amp;C18&amp;" + "&amp;C19&amp;"))"</f>
        <v>(1 - (0,0065 + 0,025 + 0,03 + 0 + 0 + 0))</v>
      </c>
      <c r="C31" s="27"/>
    </row>
    <row r="32" spans="1:3" x14ac:dyDescent="0.25">
      <c r="A32" s="27"/>
      <c r="B32" s="37"/>
      <c r="C32" s="27"/>
    </row>
    <row r="33" spans="1:3" x14ac:dyDescent="0.25">
      <c r="A33" s="38" t="s">
        <v>19</v>
      </c>
      <c r="B33" s="39">
        <f>ROUND((1+(C12+C13))*(1+C20)*(1+C21)/(1-SUM(C14:C19))-1,4)</f>
        <v>0.2288</v>
      </c>
      <c r="C33" s="27"/>
    </row>
    <row r="34" spans="1:3" x14ac:dyDescent="0.25">
      <c r="A34" s="27"/>
      <c r="B34" s="37"/>
      <c r="C34" s="27"/>
    </row>
    <row r="35" spans="1:3" x14ac:dyDescent="0.25">
      <c r="A35" s="40" t="s">
        <v>90</v>
      </c>
      <c r="B35" s="40"/>
      <c r="C35" s="40"/>
    </row>
    <row r="36" spans="1:3" x14ac:dyDescent="0.25">
      <c r="A36" s="40" t="s">
        <v>91</v>
      </c>
      <c r="B36" s="40"/>
      <c r="C36" s="40"/>
    </row>
    <row r="37" spans="1:3" x14ac:dyDescent="0.25">
      <c r="A37" s="40" t="s">
        <v>92</v>
      </c>
      <c r="B37" s="40"/>
      <c r="C37" s="40"/>
    </row>
    <row r="38" spans="1:3" x14ac:dyDescent="0.25">
      <c r="A38" s="40" t="s">
        <v>93</v>
      </c>
      <c r="B38" s="40"/>
      <c r="C38" s="40"/>
    </row>
    <row r="39" spans="1:3" x14ac:dyDescent="0.25">
      <c r="A39" s="40" t="s">
        <v>94</v>
      </c>
      <c r="B39" s="40"/>
      <c r="C39" s="40"/>
    </row>
    <row r="40" spans="1:3" x14ac:dyDescent="0.25">
      <c r="A40" s="40" t="s">
        <v>95</v>
      </c>
      <c r="B40" s="40"/>
      <c r="C40" s="40"/>
    </row>
    <row r="41" spans="1:3" x14ac:dyDescent="0.25">
      <c r="A41" s="40" t="s">
        <v>96</v>
      </c>
      <c r="B41" s="40"/>
      <c r="C41" s="40"/>
    </row>
    <row r="42" spans="1:3" ht="15" customHeight="1" x14ac:dyDescent="0.25">
      <c r="A42" s="40" t="s">
        <v>97</v>
      </c>
      <c r="B42" s="40"/>
      <c r="C42" s="40"/>
    </row>
    <row r="43" spans="1:3" ht="30" customHeight="1" x14ac:dyDescent="0.25">
      <c r="A43" s="40"/>
      <c r="B43" s="40"/>
      <c r="C43" s="40"/>
    </row>
    <row r="44" spans="1:3" x14ac:dyDescent="0.25">
      <c r="A44" s="40" t="s">
        <v>107</v>
      </c>
      <c r="B44" s="40"/>
      <c r="C44" s="40"/>
    </row>
    <row r="45" spans="1:3" ht="30" customHeight="1" x14ac:dyDescent="0.25">
      <c r="A45" s="338" t="s">
        <v>98</v>
      </c>
      <c r="B45" s="338"/>
      <c r="C45" s="338"/>
    </row>
    <row r="46" spans="1:3" ht="60" customHeight="1" x14ac:dyDescent="0.25">
      <c r="A46" s="338" t="s">
        <v>108</v>
      </c>
      <c r="B46" s="338"/>
      <c r="C46" s="338"/>
    </row>
    <row r="47" spans="1:3" x14ac:dyDescent="0.25">
      <c r="A47" s="27"/>
      <c r="B47" s="28" t="s">
        <v>104</v>
      </c>
      <c r="C47" s="27"/>
    </row>
    <row r="48" spans="1:3" x14ac:dyDescent="0.25">
      <c r="A48" s="27"/>
      <c r="B48" s="28" t="s">
        <v>0</v>
      </c>
      <c r="C48" s="27"/>
    </row>
    <row r="49" spans="1:3" x14ac:dyDescent="0.25">
      <c r="A49" s="27"/>
      <c r="B49" s="28" t="s">
        <v>7</v>
      </c>
      <c r="C49" s="27"/>
    </row>
    <row r="50" spans="1:3" x14ac:dyDescent="0.25">
      <c r="A50" s="27"/>
      <c r="B50" s="28" t="s">
        <v>105</v>
      </c>
      <c r="C50" s="27"/>
    </row>
    <row r="51" spans="1:3" x14ac:dyDescent="0.25">
      <c r="A51" s="27"/>
      <c r="B51" s="27"/>
      <c r="C51" s="27"/>
    </row>
    <row r="52" spans="1:3" ht="30" customHeight="1" x14ac:dyDescent="0.25">
      <c r="A52" s="329" t="s">
        <v>111</v>
      </c>
      <c r="B52" s="330"/>
      <c r="C52" s="331"/>
    </row>
    <row r="53" spans="1:3" x14ac:dyDescent="0.25">
      <c r="A53" s="27"/>
      <c r="B53" s="27"/>
      <c r="C53" s="27"/>
    </row>
    <row r="54" spans="1:3" x14ac:dyDescent="0.25">
      <c r="A54" s="332" t="str">
        <f>'Orç. (Des.)'!$E$1</f>
        <v>OBRA: ADAPTAÇÃO ÀS NORMAS DE SEGURANÇA CONTRA INCÊNDIO E PÂNICO E ADEQUAÇÕES NA BIBLIOTECA CENTRAL, CAMPUS SEDE</v>
      </c>
      <c r="B54" s="333"/>
      <c r="C54" s="334"/>
    </row>
    <row r="55" spans="1:3" x14ac:dyDescent="0.25">
      <c r="A55" s="335"/>
      <c r="B55" s="336"/>
      <c r="C55" s="337"/>
    </row>
    <row r="56" spans="1:3" x14ac:dyDescent="0.25">
      <c r="A56" s="29"/>
      <c r="B56" s="29"/>
      <c r="C56" s="29"/>
    </row>
    <row r="57" spans="1:3" x14ac:dyDescent="0.25">
      <c r="A57" s="30" t="s">
        <v>3</v>
      </c>
      <c r="B57" s="30" t="s">
        <v>6</v>
      </c>
      <c r="C57" s="30" t="s">
        <v>8</v>
      </c>
    </row>
    <row r="58" spans="1:3" x14ac:dyDescent="0.25">
      <c r="A58" s="31">
        <v>1</v>
      </c>
      <c r="B58" s="31" t="s">
        <v>9</v>
      </c>
      <c r="C58" s="32">
        <v>0.04</v>
      </c>
    </row>
    <row r="59" spans="1:3" x14ac:dyDescent="0.25">
      <c r="A59" s="31">
        <v>2</v>
      </c>
      <c r="B59" s="31" t="s">
        <v>10</v>
      </c>
      <c r="C59" s="32">
        <v>2.07E-2</v>
      </c>
    </row>
    <row r="60" spans="1:3" x14ac:dyDescent="0.25">
      <c r="A60" s="31">
        <v>3</v>
      </c>
      <c r="B60" s="31" t="s">
        <v>11</v>
      </c>
      <c r="C60" s="32">
        <v>6.4999999999999997E-3</v>
      </c>
    </row>
    <row r="61" spans="1:3" x14ac:dyDescent="0.25">
      <c r="A61" s="31">
        <v>4</v>
      </c>
      <c r="B61" s="31" t="s">
        <v>12</v>
      </c>
      <c r="C61" s="32">
        <v>2.5000000000000001E-2</v>
      </c>
    </row>
    <row r="62" spans="1:3" x14ac:dyDescent="0.25">
      <c r="A62" s="31">
        <v>5</v>
      </c>
      <c r="B62" s="31" t="s">
        <v>13</v>
      </c>
      <c r="C62" s="32">
        <v>0.03</v>
      </c>
    </row>
    <row r="63" spans="1:3" x14ac:dyDescent="0.25">
      <c r="A63" s="31">
        <v>6</v>
      </c>
      <c r="B63" s="31" t="s">
        <v>14</v>
      </c>
      <c r="C63" s="32">
        <v>0</v>
      </c>
    </row>
    <row r="64" spans="1:3" x14ac:dyDescent="0.25">
      <c r="A64" s="31">
        <v>7</v>
      </c>
      <c r="B64" s="31" t="s">
        <v>15</v>
      </c>
      <c r="C64" s="32">
        <v>0</v>
      </c>
    </row>
    <row r="65" spans="1:3" x14ac:dyDescent="0.25">
      <c r="A65" s="31">
        <v>8</v>
      </c>
      <c r="B65" s="31" t="s">
        <v>16</v>
      </c>
      <c r="C65" s="32">
        <v>4.4999999999999998E-2</v>
      </c>
    </row>
    <row r="66" spans="1:3" x14ac:dyDescent="0.25">
      <c r="A66" s="31">
        <v>9</v>
      </c>
      <c r="B66" s="31" t="s">
        <v>17</v>
      </c>
      <c r="C66" s="32">
        <v>1.23E-2</v>
      </c>
    </row>
    <row r="67" spans="1:3" ht="15" customHeight="1" x14ac:dyDescent="0.25">
      <c r="A67" s="31">
        <v>10</v>
      </c>
      <c r="B67" s="31" t="s">
        <v>18</v>
      </c>
      <c r="C67" s="32">
        <v>7.3999999999999996E-2</v>
      </c>
    </row>
    <row r="68" spans="1:3" x14ac:dyDescent="0.25">
      <c r="A68" s="33"/>
      <c r="B68" s="33"/>
      <c r="C68" s="33"/>
    </row>
    <row r="69" spans="1:3" x14ac:dyDescent="0.25">
      <c r="A69" s="27" t="s">
        <v>89</v>
      </c>
      <c r="B69" s="27"/>
      <c r="C69" s="27"/>
    </row>
    <row r="70" spans="1:3" x14ac:dyDescent="0.25">
      <c r="A70" s="27"/>
      <c r="B70" s="27"/>
      <c r="C70" s="27"/>
    </row>
    <row r="71" spans="1:3" x14ac:dyDescent="0.25">
      <c r="A71" s="27"/>
      <c r="B71" s="27"/>
      <c r="C71" s="27"/>
    </row>
    <row r="72" spans="1:3" x14ac:dyDescent="0.25">
      <c r="A72" s="27"/>
      <c r="B72" s="27"/>
      <c r="C72" s="27"/>
    </row>
    <row r="73" spans="1:3" x14ac:dyDescent="0.25">
      <c r="A73" s="27"/>
      <c r="B73" s="27"/>
      <c r="C73" s="27"/>
    </row>
    <row r="74" spans="1:3" x14ac:dyDescent="0.25">
      <c r="A74" s="27" t="s">
        <v>106</v>
      </c>
      <c r="B74" s="27"/>
      <c r="C74" s="27"/>
    </row>
    <row r="75" spans="1:3" x14ac:dyDescent="0.25">
      <c r="A75" s="27"/>
      <c r="B75" s="27"/>
      <c r="C75" s="27"/>
    </row>
    <row r="76" spans="1:3" ht="15" customHeight="1" x14ac:dyDescent="0.25">
      <c r="A76" s="34" t="s">
        <v>19</v>
      </c>
      <c r="B76" s="35" t="str">
        <f>"(1 + ("&amp;C58&amp;" + "&amp;C59&amp;"))*(1 + "&amp;C66&amp;")*(1 + "&amp;C67&amp;")"</f>
        <v>(1 + (0,04 + 0,0207))*(1 + 0,0123)*(1 + 0,074)</v>
      </c>
      <c r="C76" s="36">
        <v>-1</v>
      </c>
    </row>
    <row r="77" spans="1:3" ht="15" customHeight="1" x14ac:dyDescent="0.25">
      <c r="A77" s="27"/>
      <c r="B77" s="37" t="str">
        <f>"(1 - ("&amp;C60&amp;" + "&amp;C61&amp;" + "&amp;C62&amp;" + "&amp;C63&amp;" + "&amp;C64&amp;" + "&amp;C65&amp;"))"</f>
        <v>(1 - (0,0065 + 0,025 + 0,03 + 0 + 0 + 0,045))</v>
      </c>
      <c r="C77" s="27"/>
    </row>
    <row r="78" spans="1:3" ht="30" customHeight="1" x14ac:dyDescent="0.25">
      <c r="A78" s="27"/>
      <c r="B78" s="37"/>
      <c r="C78" s="27"/>
    </row>
    <row r="79" spans="1:3" x14ac:dyDescent="0.25">
      <c r="A79" s="38" t="s">
        <v>19</v>
      </c>
      <c r="B79" s="39">
        <f>ROUND((1+(C58+C59))*(1+C66)*(1+C67)/(1-SUM(C60:C65))-1,4)</f>
        <v>0.29070000000000001</v>
      </c>
      <c r="C79" s="27"/>
    </row>
    <row r="80" spans="1:3" x14ac:dyDescent="0.25">
      <c r="A80" s="27"/>
      <c r="B80" s="37"/>
      <c r="C80" s="27"/>
    </row>
    <row r="81" spans="1:3" x14ac:dyDescent="0.25">
      <c r="A81" s="40" t="s">
        <v>90</v>
      </c>
      <c r="B81" s="40"/>
      <c r="C81" s="40"/>
    </row>
    <row r="82" spans="1:3" x14ac:dyDescent="0.25">
      <c r="A82" s="40" t="s">
        <v>91</v>
      </c>
      <c r="B82" s="40"/>
      <c r="C82" s="40"/>
    </row>
    <row r="83" spans="1:3" x14ac:dyDescent="0.25">
      <c r="A83" s="40" t="s">
        <v>92</v>
      </c>
      <c r="B83" s="40"/>
      <c r="C83" s="40"/>
    </row>
    <row r="84" spans="1:3" x14ac:dyDescent="0.25">
      <c r="A84" s="40" t="s">
        <v>93</v>
      </c>
      <c r="B84" s="40"/>
      <c r="C84" s="40"/>
    </row>
    <row r="85" spans="1:3" x14ac:dyDescent="0.25">
      <c r="A85" s="40" t="s">
        <v>94</v>
      </c>
      <c r="B85" s="40"/>
      <c r="C85" s="40"/>
    </row>
    <row r="86" spans="1:3" x14ac:dyDescent="0.25">
      <c r="A86" s="40" t="s">
        <v>95</v>
      </c>
      <c r="B86" s="40"/>
      <c r="C86" s="40"/>
    </row>
    <row r="87" spans="1:3" x14ac:dyDescent="0.25">
      <c r="A87" s="40" t="s">
        <v>96</v>
      </c>
      <c r="B87" s="40"/>
      <c r="C87" s="40"/>
    </row>
    <row r="88" spans="1:3" x14ac:dyDescent="0.25">
      <c r="A88" s="40" t="s">
        <v>97</v>
      </c>
      <c r="B88" s="40"/>
      <c r="C88" s="40"/>
    </row>
    <row r="89" spans="1:3" x14ac:dyDescent="0.25">
      <c r="A89" s="40"/>
      <c r="B89" s="40"/>
      <c r="C89" s="40"/>
    </row>
    <row r="90" spans="1:3" x14ac:dyDescent="0.25">
      <c r="A90" s="40" t="s">
        <v>107</v>
      </c>
      <c r="B90" s="40"/>
      <c r="C90" s="40"/>
    </row>
    <row r="91" spans="1:3" ht="30" customHeight="1" x14ac:dyDescent="0.25">
      <c r="A91" s="338" t="s">
        <v>109</v>
      </c>
      <c r="B91" s="338"/>
      <c r="C91" s="338"/>
    </row>
    <row r="92" spans="1:3" ht="60" customHeight="1" x14ac:dyDescent="0.25">
      <c r="A92" s="338" t="s">
        <v>108</v>
      </c>
      <c r="B92" s="338"/>
      <c r="C92" s="338"/>
    </row>
    <row r="93" spans="1:3" x14ac:dyDescent="0.25">
      <c r="A93" s="27"/>
      <c r="B93" s="28" t="s">
        <v>104</v>
      </c>
      <c r="C93" s="27"/>
    </row>
    <row r="94" spans="1:3" x14ac:dyDescent="0.25">
      <c r="A94" s="27"/>
      <c r="B94" s="28" t="s">
        <v>0</v>
      </c>
      <c r="C94" s="27"/>
    </row>
    <row r="95" spans="1:3" x14ac:dyDescent="0.25">
      <c r="A95" s="27"/>
      <c r="B95" s="28" t="s">
        <v>7</v>
      </c>
      <c r="C95" s="27"/>
    </row>
    <row r="96" spans="1:3" x14ac:dyDescent="0.25">
      <c r="A96" s="27"/>
      <c r="B96" s="28" t="s">
        <v>105</v>
      </c>
      <c r="C96" s="27"/>
    </row>
    <row r="97" spans="1:3" x14ac:dyDescent="0.25">
      <c r="A97" s="27"/>
      <c r="B97" s="27"/>
      <c r="C97" s="27"/>
    </row>
    <row r="98" spans="1:3" ht="30" customHeight="1" x14ac:dyDescent="0.25">
      <c r="A98" s="329" t="s">
        <v>112</v>
      </c>
      <c r="B98" s="330"/>
      <c r="C98" s="331"/>
    </row>
    <row r="99" spans="1:3" x14ac:dyDescent="0.25">
      <c r="A99" s="27"/>
      <c r="B99" s="27"/>
      <c r="C99" s="27"/>
    </row>
    <row r="100" spans="1:3" x14ac:dyDescent="0.25">
      <c r="A100" s="332" t="str">
        <f>'Orç. (Des.)'!$E$1</f>
        <v>OBRA: ADAPTAÇÃO ÀS NORMAS DE SEGURANÇA CONTRA INCÊNDIO E PÂNICO E ADEQUAÇÕES NA BIBLIOTECA CENTRAL, CAMPUS SEDE</v>
      </c>
      <c r="B100" s="333"/>
      <c r="C100" s="334"/>
    </row>
    <row r="101" spans="1:3" x14ac:dyDescent="0.25">
      <c r="A101" s="335"/>
      <c r="B101" s="336"/>
      <c r="C101" s="337"/>
    </row>
    <row r="102" spans="1:3" x14ac:dyDescent="0.25">
      <c r="A102" s="29"/>
      <c r="B102" s="29"/>
      <c r="C102" s="29"/>
    </row>
    <row r="103" spans="1:3" x14ac:dyDescent="0.25">
      <c r="A103" s="30" t="s">
        <v>3</v>
      </c>
      <c r="B103" s="30" t="s">
        <v>6</v>
      </c>
      <c r="C103" s="30" t="s">
        <v>8</v>
      </c>
    </row>
    <row r="104" spans="1:3" x14ac:dyDescent="0.25">
      <c r="A104" s="31">
        <v>1</v>
      </c>
      <c r="B104" s="31" t="s">
        <v>9</v>
      </c>
      <c r="C104" s="32">
        <v>3.4500000000000003E-2</v>
      </c>
    </row>
    <row r="105" spans="1:3" x14ac:dyDescent="0.25">
      <c r="A105" s="31">
        <v>2</v>
      </c>
      <c r="B105" s="31" t="s">
        <v>10</v>
      </c>
      <c r="C105" s="32">
        <v>1.3299999999999999E-2</v>
      </c>
    </row>
    <row r="106" spans="1:3" x14ac:dyDescent="0.25">
      <c r="A106" s="31">
        <v>3</v>
      </c>
      <c r="B106" s="31" t="s">
        <v>11</v>
      </c>
      <c r="C106" s="32">
        <v>6.4999999999999997E-3</v>
      </c>
    </row>
    <row r="107" spans="1:3" x14ac:dyDescent="0.25">
      <c r="A107" s="31">
        <v>4</v>
      </c>
      <c r="B107" s="31" t="s">
        <v>12</v>
      </c>
      <c r="C107" s="32">
        <v>0</v>
      </c>
    </row>
    <row r="108" spans="1:3" x14ac:dyDescent="0.25">
      <c r="A108" s="31">
        <v>5</v>
      </c>
      <c r="B108" s="31" t="s">
        <v>13</v>
      </c>
      <c r="C108" s="32">
        <v>0.03</v>
      </c>
    </row>
    <row r="109" spans="1:3" x14ac:dyDescent="0.25">
      <c r="A109" s="31">
        <v>6</v>
      </c>
      <c r="B109" s="31" t="s">
        <v>14</v>
      </c>
      <c r="C109" s="32">
        <v>0</v>
      </c>
    </row>
    <row r="110" spans="1:3" x14ac:dyDescent="0.25">
      <c r="A110" s="31">
        <v>7</v>
      </c>
      <c r="B110" s="31" t="s">
        <v>15</v>
      </c>
      <c r="C110" s="32">
        <v>0</v>
      </c>
    </row>
    <row r="111" spans="1:3" ht="15" customHeight="1" x14ac:dyDescent="0.25">
      <c r="A111" s="31">
        <v>8</v>
      </c>
      <c r="B111" s="31" t="s">
        <v>16</v>
      </c>
      <c r="C111" s="32">
        <v>0</v>
      </c>
    </row>
    <row r="112" spans="1:3" x14ac:dyDescent="0.25">
      <c r="A112" s="31">
        <v>9</v>
      </c>
      <c r="B112" s="31" t="s">
        <v>17</v>
      </c>
      <c r="C112" s="32">
        <v>8.5000000000000006E-3</v>
      </c>
    </row>
    <row r="113" spans="1:3" x14ac:dyDescent="0.25">
      <c r="A113" s="31">
        <v>10</v>
      </c>
      <c r="B113" s="31" t="s">
        <v>18</v>
      </c>
      <c r="C113" s="32">
        <v>5.11E-2</v>
      </c>
    </row>
    <row r="114" spans="1:3" x14ac:dyDescent="0.25">
      <c r="A114" s="33"/>
      <c r="B114" s="33"/>
      <c r="C114" s="33"/>
    </row>
    <row r="115" spans="1:3" x14ac:dyDescent="0.25">
      <c r="A115" s="27" t="s">
        <v>89</v>
      </c>
      <c r="B115" s="27"/>
      <c r="C115" s="27"/>
    </row>
    <row r="116" spans="1:3" x14ac:dyDescent="0.25">
      <c r="A116" s="27"/>
      <c r="B116" s="27"/>
      <c r="C116" s="27"/>
    </row>
    <row r="117" spans="1:3" x14ac:dyDescent="0.25">
      <c r="A117" s="27"/>
      <c r="B117" s="27"/>
      <c r="C117" s="27"/>
    </row>
    <row r="118" spans="1:3" x14ac:dyDescent="0.25">
      <c r="A118" s="27"/>
      <c r="B118" s="27"/>
      <c r="C118" s="27"/>
    </row>
    <row r="119" spans="1:3" x14ac:dyDescent="0.25">
      <c r="A119" s="27"/>
      <c r="B119" s="27"/>
      <c r="C119" s="27"/>
    </row>
    <row r="120" spans="1:3" ht="15" customHeight="1" x14ac:dyDescent="0.25">
      <c r="A120" s="27" t="s">
        <v>106</v>
      </c>
      <c r="B120" s="27"/>
      <c r="C120" s="27"/>
    </row>
    <row r="121" spans="1:3" ht="15" customHeight="1" x14ac:dyDescent="0.25">
      <c r="A121" s="27"/>
      <c r="B121" s="27"/>
      <c r="C121" s="27"/>
    </row>
    <row r="122" spans="1:3" x14ac:dyDescent="0.25">
      <c r="A122" s="34" t="s">
        <v>19</v>
      </c>
      <c r="B122" s="35" t="str">
        <f>"(1 + ("&amp;C104&amp;" + "&amp;C105&amp;"))*(1 + "&amp;C112&amp;")*(1 + "&amp;C113&amp;")"</f>
        <v>(1 + (0,0345 + 0,0133))*(1 + 0,0085)*(1 + 0,0511)</v>
      </c>
      <c r="C122" s="36">
        <v>-1</v>
      </c>
    </row>
    <row r="123" spans="1:3" x14ac:dyDescent="0.25">
      <c r="A123" s="27"/>
      <c r="B123" s="37" t="str">
        <f>"(1 - ("&amp;C106&amp;" + "&amp;C107&amp;" + "&amp;C108&amp;" + "&amp;C109&amp;" + "&amp;C110&amp;" + "&amp;C111&amp;"))"</f>
        <v>(1 - (0,0065 + 0 + 0,03 + 0 + 0 + 0))</v>
      </c>
      <c r="C123" s="27"/>
    </row>
    <row r="124" spans="1:3" x14ac:dyDescent="0.25">
      <c r="A124" s="27"/>
      <c r="B124" s="37"/>
      <c r="C124" s="27"/>
    </row>
    <row r="125" spans="1:3" x14ac:dyDescent="0.25">
      <c r="A125" s="38" t="s">
        <v>19</v>
      </c>
      <c r="B125" s="39">
        <f>ROUND((1+(C104+C105))*(1+C112)*(1+C113)/(1-SUM(C106:C111))-1,4)</f>
        <v>0.15279999999999999</v>
      </c>
      <c r="C125" s="27"/>
    </row>
    <row r="126" spans="1:3" x14ac:dyDescent="0.25">
      <c r="A126" s="27"/>
      <c r="B126" s="37"/>
      <c r="C126" s="27"/>
    </row>
    <row r="127" spans="1:3" x14ac:dyDescent="0.25">
      <c r="A127" s="40" t="s">
        <v>90</v>
      </c>
      <c r="B127" s="40"/>
      <c r="C127" s="40"/>
    </row>
    <row r="128" spans="1:3" x14ac:dyDescent="0.25">
      <c r="A128" s="40" t="s">
        <v>91</v>
      </c>
      <c r="B128" s="40"/>
      <c r="C128" s="40"/>
    </row>
    <row r="129" spans="1:3" x14ac:dyDescent="0.25">
      <c r="A129" s="40" t="s">
        <v>92</v>
      </c>
      <c r="B129" s="40"/>
      <c r="C129" s="40"/>
    </row>
    <row r="130" spans="1:3" x14ac:dyDescent="0.25">
      <c r="A130" s="40" t="s">
        <v>93</v>
      </c>
      <c r="B130" s="40"/>
      <c r="C130" s="40"/>
    </row>
    <row r="131" spans="1:3" x14ac:dyDescent="0.25">
      <c r="A131" s="40" t="s">
        <v>94</v>
      </c>
      <c r="B131" s="40"/>
      <c r="C131" s="40"/>
    </row>
    <row r="132" spans="1:3" x14ac:dyDescent="0.25">
      <c r="A132" s="40" t="s">
        <v>95</v>
      </c>
      <c r="B132" s="40"/>
      <c r="C132" s="40"/>
    </row>
    <row r="133" spans="1:3" x14ac:dyDescent="0.25">
      <c r="A133" s="40" t="s">
        <v>96</v>
      </c>
      <c r="B133" s="40"/>
      <c r="C133" s="40"/>
    </row>
    <row r="134" spans="1:3" x14ac:dyDescent="0.25">
      <c r="A134" s="40" t="s">
        <v>97</v>
      </c>
      <c r="B134" s="40"/>
      <c r="C134" s="40"/>
    </row>
    <row r="135" spans="1:3" x14ac:dyDescent="0.25">
      <c r="A135" s="40"/>
      <c r="B135" s="40"/>
      <c r="C135" s="40"/>
    </row>
    <row r="136" spans="1:3" x14ac:dyDescent="0.25">
      <c r="A136" s="40" t="s">
        <v>107</v>
      </c>
      <c r="B136" s="40"/>
      <c r="C136" s="40"/>
    </row>
    <row r="137" spans="1:3" ht="30" customHeight="1" x14ac:dyDescent="0.25">
      <c r="A137" s="338" t="s">
        <v>98</v>
      </c>
      <c r="B137" s="338"/>
      <c r="C137" s="338"/>
    </row>
    <row r="138" spans="1:3" ht="45" customHeight="1" x14ac:dyDescent="0.25">
      <c r="A138" s="338" t="s">
        <v>108</v>
      </c>
      <c r="B138" s="338"/>
      <c r="C138" s="338"/>
    </row>
    <row r="139" spans="1:3" x14ac:dyDescent="0.25">
      <c r="A139" s="27"/>
      <c r="B139" s="28" t="s">
        <v>104</v>
      </c>
      <c r="C139" s="27"/>
    </row>
    <row r="140" spans="1:3" x14ac:dyDescent="0.25">
      <c r="A140" s="27"/>
      <c r="B140" s="28" t="s">
        <v>0</v>
      </c>
      <c r="C140" s="27"/>
    </row>
    <row r="141" spans="1:3" x14ac:dyDescent="0.25">
      <c r="A141" s="27"/>
      <c r="B141" s="28" t="s">
        <v>7</v>
      </c>
      <c r="C141" s="27"/>
    </row>
    <row r="142" spans="1:3" x14ac:dyDescent="0.25">
      <c r="A142" s="27"/>
      <c r="B142" s="28" t="s">
        <v>105</v>
      </c>
      <c r="C142" s="27"/>
    </row>
    <row r="143" spans="1:3" x14ac:dyDescent="0.25">
      <c r="A143" s="27"/>
      <c r="B143" s="27"/>
      <c r="C143" s="27"/>
    </row>
    <row r="144" spans="1:3" ht="30" customHeight="1" x14ac:dyDescent="0.25">
      <c r="A144" s="339" t="s">
        <v>113</v>
      </c>
      <c r="B144" s="340"/>
      <c r="C144" s="341"/>
    </row>
    <row r="145" spans="1:3" x14ac:dyDescent="0.25">
      <c r="A145" s="27"/>
      <c r="B145" s="27"/>
      <c r="C145" s="27"/>
    </row>
    <row r="146" spans="1:3" ht="15" customHeight="1" x14ac:dyDescent="0.25">
      <c r="A146" s="332" t="str">
        <f>'Orç. (Des.)'!$E$1</f>
        <v>OBRA: ADAPTAÇÃO ÀS NORMAS DE SEGURANÇA CONTRA INCÊNDIO E PÂNICO E ADEQUAÇÕES NA BIBLIOTECA CENTRAL, CAMPUS SEDE</v>
      </c>
      <c r="B146" s="333"/>
      <c r="C146" s="334"/>
    </row>
    <row r="147" spans="1:3" x14ac:dyDescent="0.25">
      <c r="A147" s="335"/>
      <c r="B147" s="336"/>
      <c r="C147" s="337"/>
    </row>
    <row r="148" spans="1:3" x14ac:dyDescent="0.25">
      <c r="A148" s="29"/>
      <c r="B148" s="29"/>
      <c r="C148" s="29"/>
    </row>
    <row r="149" spans="1:3" x14ac:dyDescent="0.25">
      <c r="A149" s="30" t="s">
        <v>3</v>
      </c>
      <c r="B149" s="30" t="s">
        <v>6</v>
      </c>
      <c r="C149" s="30" t="s">
        <v>8</v>
      </c>
    </row>
    <row r="150" spans="1:3" x14ac:dyDescent="0.25">
      <c r="A150" s="31">
        <v>1</v>
      </c>
      <c r="B150" s="31" t="s">
        <v>9</v>
      </c>
      <c r="C150" s="32">
        <v>3.4500000000000003E-2</v>
      </c>
    </row>
    <row r="151" spans="1:3" x14ac:dyDescent="0.25">
      <c r="A151" s="31">
        <v>2</v>
      </c>
      <c r="B151" s="31" t="s">
        <v>10</v>
      </c>
      <c r="C151" s="32">
        <v>1.3299999999999999E-2</v>
      </c>
    </row>
    <row r="152" spans="1:3" x14ac:dyDescent="0.25">
      <c r="A152" s="31">
        <v>3</v>
      </c>
      <c r="B152" s="31" t="s">
        <v>11</v>
      </c>
      <c r="C152" s="32">
        <v>6.4999999999999997E-3</v>
      </c>
    </row>
    <row r="153" spans="1:3" x14ac:dyDescent="0.25">
      <c r="A153" s="31">
        <v>4</v>
      </c>
      <c r="B153" s="31" t="s">
        <v>12</v>
      </c>
      <c r="C153" s="32">
        <v>0</v>
      </c>
    </row>
    <row r="154" spans="1:3" x14ac:dyDescent="0.25">
      <c r="A154" s="31">
        <v>5</v>
      </c>
      <c r="B154" s="31" t="s">
        <v>13</v>
      </c>
      <c r="C154" s="32">
        <v>0.03</v>
      </c>
    </row>
    <row r="155" spans="1:3" x14ac:dyDescent="0.25">
      <c r="A155" s="31">
        <v>6</v>
      </c>
      <c r="B155" s="31" t="s">
        <v>14</v>
      </c>
      <c r="C155" s="32">
        <v>0</v>
      </c>
    </row>
    <row r="156" spans="1:3" ht="15" customHeight="1" x14ac:dyDescent="0.25">
      <c r="A156" s="31">
        <v>7</v>
      </c>
      <c r="B156" s="31" t="s">
        <v>15</v>
      </c>
      <c r="C156" s="32">
        <v>0</v>
      </c>
    </row>
    <row r="157" spans="1:3" x14ac:dyDescent="0.25">
      <c r="A157" s="31">
        <v>8</v>
      </c>
      <c r="B157" s="31" t="s">
        <v>16</v>
      </c>
      <c r="C157" s="32">
        <v>4.4999999999999998E-2</v>
      </c>
    </row>
    <row r="158" spans="1:3" x14ac:dyDescent="0.25">
      <c r="A158" s="31">
        <v>9</v>
      </c>
      <c r="B158" s="31" t="s">
        <v>17</v>
      </c>
      <c r="C158" s="32">
        <v>8.5000000000000006E-3</v>
      </c>
    </row>
    <row r="159" spans="1:3" x14ac:dyDescent="0.25">
      <c r="A159" s="31">
        <v>10</v>
      </c>
      <c r="B159" s="31" t="s">
        <v>18</v>
      </c>
      <c r="C159" s="32">
        <v>5.11E-2</v>
      </c>
    </row>
    <row r="160" spans="1:3" x14ac:dyDescent="0.25">
      <c r="A160" s="33"/>
      <c r="B160" s="33"/>
      <c r="C160" s="33"/>
    </row>
    <row r="161" spans="1:3" x14ac:dyDescent="0.25">
      <c r="A161" s="27" t="s">
        <v>89</v>
      </c>
      <c r="B161" s="27"/>
      <c r="C161" s="27"/>
    </row>
    <row r="162" spans="1:3" x14ac:dyDescent="0.25">
      <c r="A162" s="27"/>
      <c r="B162" s="27"/>
      <c r="C162" s="27"/>
    </row>
    <row r="163" spans="1:3" x14ac:dyDescent="0.25">
      <c r="A163" s="27"/>
      <c r="B163" s="27"/>
      <c r="C163" s="27"/>
    </row>
    <row r="164" spans="1:3" x14ac:dyDescent="0.25">
      <c r="A164" s="27"/>
      <c r="B164" s="27"/>
      <c r="C164" s="27"/>
    </row>
    <row r="165" spans="1:3" x14ac:dyDescent="0.25">
      <c r="A165" s="27"/>
      <c r="B165" s="27"/>
      <c r="C165" s="27"/>
    </row>
    <row r="166" spans="1:3" x14ac:dyDescent="0.25">
      <c r="A166" s="27" t="s">
        <v>106</v>
      </c>
      <c r="B166" s="27"/>
      <c r="C166" s="27"/>
    </row>
    <row r="167" spans="1:3" x14ac:dyDescent="0.25">
      <c r="A167" s="27"/>
      <c r="B167" s="27"/>
      <c r="C167" s="27"/>
    </row>
    <row r="168" spans="1:3" x14ac:dyDescent="0.25">
      <c r="A168" s="34" t="s">
        <v>19</v>
      </c>
      <c r="B168" s="35" t="str">
        <f>"(1 + ("&amp;C150&amp;" + "&amp;C151&amp;"))*(1 + "&amp;C158&amp;")*(1 + "&amp;C159&amp;")"</f>
        <v>(1 + (0,0345 + 0,0133))*(1 + 0,0085)*(1 + 0,0511)</v>
      </c>
      <c r="C168" s="36">
        <v>-1</v>
      </c>
    </row>
    <row r="169" spans="1:3" x14ac:dyDescent="0.25">
      <c r="A169" s="27"/>
      <c r="B169" s="37" t="str">
        <f>"(1 - ("&amp;C152&amp;" + "&amp;C153&amp;" + "&amp;C154&amp;" + "&amp;C155&amp;" + "&amp;C156&amp;" + "&amp;C157&amp;"))"</f>
        <v>(1 - (0,0065 + 0 + 0,03 + 0 + 0 + 0,045))</v>
      </c>
      <c r="C169" s="27"/>
    </row>
    <row r="170" spans="1:3" x14ac:dyDescent="0.25">
      <c r="A170" s="27"/>
      <c r="B170" s="37"/>
      <c r="C170" s="27"/>
    </row>
    <row r="171" spans="1:3" x14ac:dyDescent="0.25">
      <c r="A171" s="38" t="s">
        <v>19</v>
      </c>
      <c r="B171" s="39">
        <f>ROUND((1+(C150+C151))*(1+C158)*(1+C159)/(1-SUM(C152:C157))-1,4)</f>
        <v>0.20930000000000001</v>
      </c>
      <c r="C171" s="27"/>
    </row>
    <row r="172" spans="1:3" x14ac:dyDescent="0.25">
      <c r="A172" s="27"/>
      <c r="B172" s="37"/>
      <c r="C172" s="27"/>
    </row>
    <row r="173" spans="1:3" x14ac:dyDescent="0.25">
      <c r="A173" s="40" t="s">
        <v>90</v>
      </c>
      <c r="B173" s="40"/>
      <c r="C173" s="40"/>
    </row>
    <row r="174" spans="1:3" x14ac:dyDescent="0.25">
      <c r="A174" s="40" t="s">
        <v>91</v>
      </c>
      <c r="B174" s="40"/>
      <c r="C174" s="40"/>
    </row>
    <row r="175" spans="1:3" x14ac:dyDescent="0.25">
      <c r="A175" s="40" t="s">
        <v>92</v>
      </c>
      <c r="B175" s="40"/>
      <c r="C175" s="40"/>
    </row>
    <row r="176" spans="1:3" x14ac:dyDescent="0.25">
      <c r="A176" s="40" t="s">
        <v>93</v>
      </c>
      <c r="B176" s="40"/>
      <c r="C176" s="40"/>
    </row>
    <row r="177" spans="1:3" x14ac:dyDescent="0.25">
      <c r="A177" s="40" t="s">
        <v>94</v>
      </c>
      <c r="B177" s="40"/>
      <c r="C177" s="40"/>
    </row>
    <row r="178" spans="1:3" x14ac:dyDescent="0.25">
      <c r="A178" s="40" t="s">
        <v>95</v>
      </c>
      <c r="B178" s="40"/>
      <c r="C178" s="40"/>
    </row>
    <row r="179" spans="1:3" x14ac:dyDescent="0.25">
      <c r="A179" s="40" t="s">
        <v>96</v>
      </c>
      <c r="B179" s="40"/>
      <c r="C179" s="40"/>
    </row>
    <row r="180" spans="1:3" x14ac:dyDescent="0.25">
      <c r="A180" s="40" t="s">
        <v>97</v>
      </c>
      <c r="B180" s="40"/>
      <c r="C180" s="40"/>
    </row>
    <row r="181" spans="1:3" x14ac:dyDescent="0.25">
      <c r="A181" s="40"/>
      <c r="B181" s="40"/>
      <c r="C181" s="40"/>
    </row>
    <row r="182" spans="1:3" x14ac:dyDescent="0.25">
      <c r="A182" s="40" t="s">
        <v>102</v>
      </c>
      <c r="B182" s="40"/>
      <c r="C182" s="40"/>
    </row>
    <row r="183" spans="1:3" ht="30" customHeight="1" x14ac:dyDescent="0.25">
      <c r="A183" s="338" t="s">
        <v>109</v>
      </c>
      <c r="B183" s="338"/>
      <c r="C183" s="338"/>
    </row>
    <row r="184" spans="1:3" ht="45" customHeight="1" x14ac:dyDescent="0.25">
      <c r="A184" s="338" t="s">
        <v>108</v>
      </c>
      <c r="B184" s="338"/>
      <c r="C184" s="338"/>
    </row>
  </sheetData>
  <mergeCells count="16">
    <mergeCell ref="A6:C6"/>
    <mergeCell ref="A8:C9"/>
    <mergeCell ref="A183:C183"/>
    <mergeCell ref="A184:C184"/>
    <mergeCell ref="A137:C137"/>
    <mergeCell ref="A144:C144"/>
    <mergeCell ref="A45:C45"/>
    <mergeCell ref="A46:C46"/>
    <mergeCell ref="A52:C52"/>
    <mergeCell ref="A138:C138"/>
    <mergeCell ref="A146:C147"/>
    <mergeCell ref="A91:C91"/>
    <mergeCell ref="A92:C92"/>
    <mergeCell ref="A98:C98"/>
    <mergeCell ref="A100:C101"/>
    <mergeCell ref="A54:C5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5" orientation="portrait" r:id="rId1"/>
  <headerFooter>
    <oddFooter>&amp;LDEMONSTRATIVO DE BDI – PERCENTUAIS DEFINIDO CONFORME PROCESSO SEI 23096.057328/2021-14&amp;RPágina &amp;P de &amp;N</oddFooter>
  </headerFooter>
  <rowBreaks count="2" manualBreakCount="2">
    <brk id="46" max="16383" man="1"/>
    <brk id="138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6"/>
  <dimension ref="A1:F45"/>
  <sheetViews>
    <sheetView view="pageBreakPreview" topLeftCell="A13" zoomScale="85" zoomScaleNormal="100" zoomScaleSheetLayoutView="85" workbookViewId="0">
      <selection activeCell="D16" sqref="D16"/>
    </sheetView>
  </sheetViews>
  <sheetFormatPr defaultRowHeight="15" x14ac:dyDescent="0.25"/>
  <cols>
    <col min="1" max="1" width="6.140625" bestFit="1" customWidth="1"/>
    <col min="2" max="2" width="78.140625" customWidth="1"/>
    <col min="3" max="4" width="12.7109375" customWidth="1"/>
    <col min="5" max="5" width="11.85546875" bestFit="1" customWidth="1"/>
    <col min="6" max="6" width="14.5703125" bestFit="1" customWidth="1"/>
    <col min="9" max="9" width="12.28515625" bestFit="1" customWidth="1"/>
  </cols>
  <sheetData>
    <row r="1" spans="1:6" x14ac:dyDescent="0.25">
      <c r="A1" s="6"/>
      <c r="B1" s="8" t="s">
        <v>0</v>
      </c>
      <c r="C1" s="8"/>
      <c r="D1" s="8"/>
      <c r="E1" s="4"/>
      <c r="F1" s="7"/>
    </row>
    <row r="2" spans="1:6" x14ac:dyDescent="0.25">
      <c r="A2" s="1"/>
      <c r="B2" s="14" t="s">
        <v>1</v>
      </c>
      <c r="C2" s="14"/>
      <c r="D2" s="14"/>
      <c r="F2" s="2"/>
    </row>
    <row r="3" spans="1:6" x14ac:dyDescent="0.25">
      <c r="A3" s="1"/>
      <c r="B3" s="14" t="s">
        <v>2</v>
      </c>
      <c r="C3" s="14"/>
      <c r="D3" s="14"/>
      <c r="F3" s="2"/>
    </row>
    <row r="4" spans="1:6" x14ac:dyDescent="0.25">
      <c r="A4" s="1"/>
      <c r="B4" s="345"/>
      <c r="C4" s="345"/>
      <c r="D4" s="345"/>
      <c r="E4" s="345"/>
      <c r="F4" s="2"/>
    </row>
    <row r="5" spans="1:6" x14ac:dyDescent="0.25">
      <c r="A5" s="1"/>
      <c r="B5" s="345"/>
      <c r="C5" s="345"/>
      <c r="D5" s="345"/>
      <c r="E5" s="345"/>
      <c r="F5" s="2"/>
    </row>
    <row r="6" spans="1:6" x14ac:dyDescent="0.25">
      <c r="A6" s="1"/>
      <c r="F6" s="2"/>
    </row>
    <row r="7" spans="1:6" x14ac:dyDescent="0.25">
      <c r="A7" s="346" t="s">
        <v>20</v>
      </c>
      <c r="B7" s="346"/>
      <c r="C7" s="346"/>
      <c r="D7" s="346"/>
      <c r="E7" s="346"/>
      <c r="F7" s="346"/>
    </row>
    <row r="8" spans="1:6" x14ac:dyDescent="0.25">
      <c r="A8" s="347"/>
      <c r="B8" s="347"/>
      <c r="C8" s="347"/>
      <c r="D8" s="347"/>
      <c r="E8" s="347"/>
      <c r="F8" s="347"/>
    </row>
    <row r="9" spans="1:6" x14ac:dyDescent="0.25">
      <c r="A9" s="161" t="s">
        <v>3</v>
      </c>
      <c r="B9" s="161" t="s">
        <v>21</v>
      </c>
      <c r="C9" s="348" t="s">
        <v>87</v>
      </c>
      <c r="D9" s="349"/>
      <c r="E9" s="348" t="s">
        <v>86</v>
      </c>
      <c r="F9" s="349"/>
    </row>
    <row r="10" spans="1:6" x14ac:dyDescent="0.25">
      <c r="A10" s="161"/>
      <c r="B10" s="162" t="s">
        <v>24</v>
      </c>
      <c r="C10" s="163" t="s">
        <v>22</v>
      </c>
      <c r="D10" s="163" t="s">
        <v>23</v>
      </c>
      <c r="E10" s="163" t="s">
        <v>22</v>
      </c>
      <c r="F10" s="163" t="s">
        <v>23</v>
      </c>
    </row>
    <row r="11" spans="1:6" x14ac:dyDescent="0.25">
      <c r="A11" s="164" t="s">
        <v>25</v>
      </c>
      <c r="B11" s="165" t="s">
        <v>26</v>
      </c>
      <c r="C11" s="166">
        <v>0</v>
      </c>
      <c r="D11" s="167">
        <v>0</v>
      </c>
      <c r="E11" s="168">
        <v>0.2</v>
      </c>
      <c r="F11" s="168">
        <v>0.2</v>
      </c>
    </row>
    <row r="12" spans="1:6" x14ac:dyDescent="0.25">
      <c r="A12" s="164" t="s">
        <v>27</v>
      </c>
      <c r="B12" s="165" t="s">
        <v>28</v>
      </c>
      <c r="C12" s="166">
        <v>1.4999999999999999E-2</v>
      </c>
      <c r="D12" s="167">
        <v>1.4999999999999999E-2</v>
      </c>
      <c r="E12" s="168">
        <v>1.4999999999999999E-2</v>
      </c>
      <c r="F12" s="168">
        <v>1.4999999999999999E-2</v>
      </c>
    </row>
    <row r="13" spans="1:6" x14ac:dyDescent="0.25">
      <c r="A13" s="164" t="s">
        <v>29</v>
      </c>
      <c r="B13" s="165" t="s">
        <v>30</v>
      </c>
      <c r="C13" s="166">
        <v>0.01</v>
      </c>
      <c r="D13" s="167">
        <v>0.01</v>
      </c>
      <c r="E13" s="168">
        <v>0.01</v>
      </c>
      <c r="F13" s="168">
        <v>0.01</v>
      </c>
    </row>
    <row r="14" spans="1:6" x14ac:dyDescent="0.25">
      <c r="A14" s="164" t="s">
        <v>31</v>
      </c>
      <c r="B14" s="165" t="s">
        <v>32</v>
      </c>
      <c r="C14" s="166">
        <v>2E-3</v>
      </c>
      <c r="D14" s="167">
        <v>2E-3</v>
      </c>
      <c r="E14" s="168">
        <v>2E-3</v>
      </c>
      <c r="F14" s="168">
        <v>2E-3</v>
      </c>
    </row>
    <row r="15" spans="1:6" x14ac:dyDescent="0.25">
      <c r="A15" s="164" t="s">
        <v>33</v>
      </c>
      <c r="B15" s="165" t="s">
        <v>34</v>
      </c>
      <c r="C15" s="166">
        <v>6.0000000000000001E-3</v>
      </c>
      <c r="D15" s="167">
        <v>6.0000000000000001E-3</v>
      </c>
      <c r="E15" s="168">
        <v>6.0000000000000001E-3</v>
      </c>
      <c r="F15" s="168">
        <v>6.0000000000000001E-3</v>
      </c>
    </row>
    <row r="16" spans="1:6" x14ac:dyDescent="0.25">
      <c r="A16" s="164" t="s">
        <v>35</v>
      </c>
      <c r="B16" s="165" t="s">
        <v>764</v>
      </c>
      <c r="C16" s="166">
        <v>2.5000000000000001E-2</v>
      </c>
      <c r="D16" s="167">
        <v>2.5000000000000001E-2</v>
      </c>
      <c r="E16" s="168">
        <v>2.5000000000000001E-2</v>
      </c>
      <c r="F16" s="168">
        <v>2.5000000000000001E-2</v>
      </c>
    </row>
    <row r="17" spans="1:6" x14ac:dyDescent="0.25">
      <c r="A17" s="164" t="s">
        <v>36</v>
      </c>
      <c r="B17" s="165" t="s">
        <v>765</v>
      </c>
      <c r="C17" s="166">
        <v>0.03</v>
      </c>
      <c r="D17" s="167">
        <v>0.03</v>
      </c>
      <c r="E17" s="168">
        <v>0.03</v>
      </c>
      <c r="F17" s="168">
        <v>0.03</v>
      </c>
    </row>
    <row r="18" spans="1:6" x14ac:dyDescent="0.25">
      <c r="A18" s="164" t="s">
        <v>37</v>
      </c>
      <c r="B18" s="165" t="s">
        <v>38</v>
      </c>
      <c r="C18" s="166">
        <v>0.08</v>
      </c>
      <c r="D18" s="167">
        <v>0.08</v>
      </c>
      <c r="E18" s="168">
        <v>0.08</v>
      </c>
      <c r="F18" s="168">
        <v>0.08</v>
      </c>
    </row>
    <row r="19" spans="1:6" x14ac:dyDescent="0.25">
      <c r="A19" s="164" t="s">
        <v>39</v>
      </c>
      <c r="B19" s="165" t="s">
        <v>40</v>
      </c>
      <c r="C19" s="166">
        <v>0</v>
      </c>
      <c r="D19" s="167">
        <v>0</v>
      </c>
      <c r="E19" s="168">
        <v>0</v>
      </c>
      <c r="F19" s="168">
        <v>0</v>
      </c>
    </row>
    <row r="20" spans="1:6" x14ac:dyDescent="0.25">
      <c r="A20" s="169" t="s">
        <v>41</v>
      </c>
      <c r="B20" s="170" t="s">
        <v>4</v>
      </c>
      <c r="C20" s="171">
        <f>SUM(C11:C19)</f>
        <v>0.16799999999999998</v>
      </c>
      <c r="D20" s="172">
        <f>SUM(D11:D19)</f>
        <v>0.16799999999999998</v>
      </c>
      <c r="E20" s="172">
        <f>SUM(E11:E19)</f>
        <v>0.36800000000000005</v>
      </c>
      <c r="F20" s="172">
        <f>SUM(F11:F19)</f>
        <v>0.36800000000000005</v>
      </c>
    </row>
    <row r="21" spans="1:6" x14ac:dyDescent="0.25">
      <c r="A21" s="161"/>
      <c r="B21" s="173" t="s">
        <v>42</v>
      </c>
      <c r="C21" s="174"/>
      <c r="D21" s="175"/>
      <c r="E21" s="176"/>
      <c r="F21" s="176"/>
    </row>
    <row r="22" spans="1:6" x14ac:dyDescent="0.25">
      <c r="A22" s="164" t="s">
        <v>43</v>
      </c>
      <c r="B22" s="165" t="s">
        <v>766</v>
      </c>
      <c r="C22" s="166">
        <v>0.1802</v>
      </c>
      <c r="D22" s="167" t="s">
        <v>88</v>
      </c>
      <c r="E22" s="167">
        <v>0.1802</v>
      </c>
      <c r="F22" s="167" t="s">
        <v>88</v>
      </c>
    </row>
    <row r="23" spans="1:6" x14ac:dyDescent="0.25">
      <c r="A23" s="164" t="s">
        <v>44</v>
      </c>
      <c r="B23" s="165" t="s">
        <v>767</v>
      </c>
      <c r="C23" s="166">
        <v>4.3099999999999999E-2</v>
      </c>
      <c r="D23" s="167" t="s">
        <v>88</v>
      </c>
      <c r="E23" s="167">
        <v>4.3099999999999999E-2</v>
      </c>
      <c r="F23" s="167" t="s">
        <v>88</v>
      </c>
    </row>
    <row r="24" spans="1:6" x14ac:dyDescent="0.25">
      <c r="A24" s="164" t="s">
        <v>45</v>
      </c>
      <c r="B24" s="165" t="s">
        <v>768</v>
      </c>
      <c r="C24" s="166">
        <v>8.6999999999999994E-3</v>
      </c>
      <c r="D24" s="167">
        <v>6.6E-3</v>
      </c>
      <c r="E24" s="167">
        <v>8.6999999999999994E-3</v>
      </c>
      <c r="F24" s="167">
        <v>6.6E-3</v>
      </c>
    </row>
    <row r="25" spans="1:6" x14ac:dyDescent="0.25">
      <c r="A25" s="164" t="s">
        <v>46</v>
      </c>
      <c r="B25" s="165" t="s">
        <v>769</v>
      </c>
      <c r="C25" s="166">
        <v>0.1096</v>
      </c>
      <c r="D25" s="167">
        <v>8.3299999999999999E-2</v>
      </c>
      <c r="E25" s="167">
        <v>0.1096</v>
      </c>
      <c r="F25" s="167">
        <v>8.3299999999999999E-2</v>
      </c>
    </row>
    <row r="26" spans="1:6" x14ac:dyDescent="0.25">
      <c r="A26" s="164" t="s">
        <v>47</v>
      </c>
      <c r="B26" s="165" t="s">
        <v>770</v>
      </c>
      <c r="C26" s="166">
        <v>6.9999999999999999E-4</v>
      </c>
      <c r="D26" s="167">
        <v>5.0000000000000001E-4</v>
      </c>
      <c r="E26" s="167">
        <v>6.9999999999999999E-4</v>
      </c>
      <c r="F26" s="167">
        <v>5.0000000000000001E-4</v>
      </c>
    </row>
    <row r="27" spans="1:6" x14ac:dyDescent="0.25">
      <c r="A27" s="164" t="s">
        <v>48</v>
      </c>
      <c r="B27" s="165" t="s">
        <v>771</v>
      </c>
      <c r="C27" s="166">
        <v>7.3000000000000001E-3</v>
      </c>
      <c r="D27" s="167">
        <v>5.5999999999999999E-3</v>
      </c>
      <c r="E27" s="167">
        <v>7.3000000000000001E-3</v>
      </c>
      <c r="F27" s="167">
        <v>5.5999999999999999E-3</v>
      </c>
    </row>
    <row r="28" spans="1:6" x14ac:dyDescent="0.25">
      <c r="A28" s="164" t="s">
        <v>49</v>
      </c>
      <c r="B28" s="165" t="s">
        <v>772</v>
      </c>
      <c r="C28" s="166">
        <v>2.0199999999999999E-2</v>
      </c>
      <c r="D28" s="167" t="s">
        <v>88</v>
      </c>
      <c r="E28" s="167">
        <v>2.0199999999999999E-2</v>
      </c>
      <c r="F28" s="167" t="s">
        <v>88</v>
      </c>
    </row>
    <row r="29" spans="1:6" x14ac:dyDescent="0.25">
      <c r="A29" s="164" t="s">
        <v>50</v>
      </c>
      <c r="B29" s="165" t="s">
        <v>773</v>
      </c>
      <c r="C29" s="166">
        <v>1E-3</v>
      </c>
      <c r="D29" s="167">
        <v>8.0000000000000004E-4</v>
      </c>
      <c r="E29" s="167">
        <v>1E-3</v>
      </c>
      <c r="F29" s="167">
        <v>8.0000000000000004E-4</v>
      </c>
    </row>
    <row r="30" spans="1:6" x14ac:dyDescent="0.25">
      <c r="A30" s="164" t="s">
        <v>51</v>
      </c>
      <c r="B30" s="165" t="s">
        <v>774</v>
      </c>
      <c r="C30" s="166">
        <v>9.64E-2</v>
      </c>
      <c r="D30" s="167">
        <v>7.3300000000000004E-2</v>
      </c>
      <c r="E30" s="167">
        <v>9.64E-2</v>
      </c>
      <c r="F30" s="167">
        <v>7.3300000000000004E-2</v>
      </c>
    </row>
    <row r="31" spans="1:6" x14ac:dyDescent="0.25">
      <c r="A31" s="164" t="s">
        <v>775</v>
      </c>
      <c r="B31" s="165" t="s">
        <v>776</v>
      </c>
      <c r="C31" s="166">
        <v>4.0000000000000002E-4</v>
      </c>
      <c r="D31" s="167">
        <v>2.9999999999999997E-4</v>
      </c>
      <c r="E31" s="167">
        <v>4.0000000000000002E-4</v>
      </c>
      <c r="F31" s="167">
        <v>2.9999999999999997E-4</v>
      </c>
    </row>
    <row r="32" spans="1:6" x14ac:dyDescent="0.25">
      <c r="A32" s="177" t="s">
        <v>52</v>
      </c>
      <c r="B32" s="170" t="s">
        <v>4</v>
      </c>
      <c r="C32" s="171">
        <f>SUM(C22:C31)</f>
        <v>0.46759999999999996</v>
      </c>
      <c r="D32" s="172">
        <f t="shared" ref="D32:F32" si="0">SUM(D22:D31)</f>
        <v>0.17039999999999997</v>
      </c>
      <c r="E32" s="172">
        <f t="shared" si="0"/>
        <v>0.46759999999999996</v>
      </c>
      <c r="F32" s="172">
        <f t="shared" si="0"/>
        <v>0.17039999999999997</v>
      </c>
    </row>
    <row r="33" spans="1:6" x14ac:dyDescent="0.25">
      <c r="A33" s="161"/>
      <c r="B33" s="173" t="s">
        <v>53</v>
      </c>
      <c r="C33" s="174"/>
      <c r="D33" s="174"/>
      <c r="E33" s="178"/>
      <c r="F33" s="178"/>
    </row>
    <row r="34" spans="1:6" x14ac:dyDescent="0.25">
      <c r="A34" s="179" t="s">
        <v>54</v>
      </c>
      <c r="B34" s="165" t="s">
        <v>777</v>
      </c>
      <c r="C34" s="166">
        <v>4.53E-2</v>
      </c>
      <c r="D34" s="166">
        <v>3.4500000000000003E-2</v>
      </c>
      <c r="E34" s="180">
        <v>4.53E-2</v>
      </c>
      <c r="F34" s="180">
        <v>3.4500000000000003E-2</v>
      </c>
    </row>
    <row r="35" spans="1:6" x14ac:dyDescent="0.25">
      <c r="A35" s="179" t="s">
        <v>55</v>
      </c>
      <c r="B35" s="165" t="s">
        <v>778</v>
      </c>
      <c r="C35" s="166">
        <v>1.1000000000000001E-3</v>
      </c>
      <c r="D35" s="166">
        <v>8.0000000000000004E-4</v>
      </c>
      <c r="E35" s="180">
        <v>1.1000000000000001E-3</v>
      </c>
      <c r="F35" s="180">
        <v>8.0000000000000004E-4</v>
      </c>
    </row>
    <row r="36" spans="1:6" x14ac:dyDescent="0.25">
      <c r="A36" s="179" t="s">
        <v>56</v>
      </c>
      <c r="B36" s="165" t="s">
        <v>779</v>
      </c>
      <c r="C36" s="166">
        <v>4.24E-2</v>
      </c>
      <c r="D36" s="166">
        <v>3.2300000000000002E-2</v>
      </c>
      <c r="E36" s="180">
        <v>4.24E-2</v>
      </c>
      <c r="F36" s="180">
        <v>3.2300000000000002E-2</v>
      </c>
    </row>
    <row r="37" spans="1:6" x14ac:dyDescent="0.25">
      <c r="A37" s="179" t="s">
        <v>57</v>
      </c>
      <c r="B37" s="165" t="s">
        <v>780</v>
      </c>
      <c r="C37" s="166">
        <v>2.9899999999999999E-2</v>
      </c>
      <c r="D37" s="166">
        <v>2.2800000000000001E-2</v>
      </c>
      <c r="E37" s="180">
        <v>2.9899999999999999E-2</v>
      </c>
      <c r="F37" s="180">
        <v>2.2800000000000001E-2</v>
      </c>
    </row>
    <row r="38" spans="1:6" x14ac:dyDescent="0.25">
      <c r="A38" s="179" t="s">
        <v>58</v>
      </c>
      <c r="B38" s="165" t="s">
        <v>781</v>
      </c>
      <c r="C38" s="166">
        <v>3.8E-3</v>
      </c>
      <c r="D38" s="166">
        <v>2.8999999999999998E-3</v>
      </c>
      <c r="E38" s="180">
        <v>3.8E-3</v>
      </c>
      <c r="F38" s="180">
        <v>2.8999999999999998E-3</v>
      </c>
    </row>
    <row r="39" spans="1:6" x14ac:dyDescent="0.25">
      <c r="A39" s="169" t="s">
        <v>59</v>
      </c>
      <c r="B39" s="170" t="s">
        <v>4</v>
      </c>
      <c r="C39" s="171">
        <f>SUM(C34:C38)</f>
        <v>0.12249999999999998</v>
      </c>
      <c r="D39" s="171">
        <f t="shared" ref="D39:F39" si="1">SUM(D34:D38)</f>
        <v>9.3300000000000008E-2</v>
      </c>
      <c r="E39" s="171">
        <f t="shared" si="1"/>
        <v>0.12249999999999998</v>
      </c>
      <c r="F39" s="171">
        <f t="shared" si="1"/>
        <v>9.3300000000000008E-2</v>
      </c>
    </row>
    <row r="40" spans="1:6" x14ac:dyDescent="0.25">
      <c r="A40" s="161"/>
      <c r="B40" s="173" t="s">
        <v>60</v>
      </c>
      <c r="C40" s="174"/>
      <c r="D40" s="174"/>
      <c r="E40" s="178"/>
      <c r="F40" s="178"/>
    </row>
    <row r="41" spans="1:6" x14ac:dyDescent="0.25">
      <c r="A41" s="179" t="s">
        <v>61</v>
      </c>
      <c r="B41" s="165" t="s">
        <v>782</v>
      </c>
      <c r="C41" s="181">
        <v>7.8600000000000003E-2</v>
      </c>
      <c r="D41" s="181">
        <v>2.86E-2</v>
      </c>
      <c r="E41" s="180">
        <v>0.1721</v>
      </c>
      <c r="F41" s="180">
        <v>6.2700000000000006E-2</v>
      </c>
    </row>
    <row r="42" spans="1:6" ht="42.75" x14ac:dyDescent="0.25">
      <c r="A42" s="179" t="s">
        <v>62</v>
      </c>
      <c r="B42" s="165" t="s">
        <v>783</v>
      </c>
      <c r="C42" s="181">
        <v>3.8E-3</v>
      </c>
      <c r="D42" s="181">
        <v>2.8999999999999998E-3</v>
      </c>
      <c r="E42" s="180">
        <v>4.0000000000000001E-3</v>
      </c>
      <c r="F42" s="180">
        <v>3.0999999999999999E-3</v>
      </c>
    </row>
    <row r="43" spans="1:6" x14ac:dyDescent="0.25">
      <c r="A43" s="169" t="s">
        <v>63</v>
      </c>
      <c r="B43" s="170" t="s">
        <v>4</v>
      </c>
      <c r="C43" s="171">
        <f>SUM(C41:C42)</f>
        <v>8.2400000000000001E-2</v>
      </c>
      <c r="D43" s="171">
        <f t="shared" ref="D43:F43" si="2">SUM(D41:D42)</f>
        <v>3.15E-2</v>
      </c>
      <c r="E43" s="171">
        <f t="shared" si="2"/>
        <v>0.17610000000000001</v>
      </c>
      <c r="F43" s="171">
        <f t="shared" si="2"/>
        <v>6.5800000000000011E-2</v>
      </c>
    </row>
    <row r="44" spans="1:6" x14ac:dyDescent="0.25">
      <c r="A44" s="161"/>
      <c r="B44" s="173" t="s">
        <v>64</v>
      </c>
      <c r="C44" s="178">
        <f>SUM(C20,C32,C39,C43)</f>
        <v>0.84049999999999991</v>
      </c>
      <c r="D44" s="178">
        <f>SUM(D20,D32,D39,D43)</f>
        <v>0.46319999999999995</v>
      </c>
      <c r="E44" s="178">
        <f>SUM(E20,E32,E39,E43)</f>
        <v>1.1341999999999999</v>
      </c>
      <c r="F44" s="178">
        <f>SUM(F20,F32,F39,F43)</f>
        <v>0.69750000000000001</v>
      </c>
    </row>
    <row r="45" spans="1:6" ht="45" customHeight="1" x14ac:dyDescent="0.25">
      <c r="A45" s="25"/>
      <c r="B45" s="342" t="s">
        <v>784</v>
      </c>
      <c r="C45" s="343"/>
      <c r="D45" s="343"/>
      <c r="E45" s="343"/>
      <c r="F45" s="344"/>
    </row>
  </sheetData>
  <mergeCells count="6">
    <mergeCell ref="B45:F45"/>
    <mergeCell ref="B4:E5"/>
    <mergeCell ref="A7:F7"/>
    <mergeCell ref="A8:F8"/>
    <mergeCell ref="C9:D9"/>
    <mergeCell ref="E9:F9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67" orientation="portrait" r:id="rId1"/>
  <headerFooter>
    <oddFooter>&amp;LCOMPOSIÇÃO DA TAXA DE ENCARGOS SOCIAIS&amp;RPágina 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1"/>
  <dimension ref="A1:J160"/>
  <sheetViews>
    <sheetView view="pageBreakPreview" topLeftCell="A22" zoomScale="115" zoomScaleNormal="100" zoomScaleSheetLayoutView="115" workbookViewId="0">
      <selection activeCell="D16" sqref="D16"/>
    </sheetView>
  </sheetViews>
  <sheetFormatPr defaultRowHeight="15" x14ac:dyDescent="0.25"/>
  <cols>
    <col min="1" max="1" width="9.5703125" customWidth="1"/>
    <col min="2" max="2" width="8.42578125" customWidth="1"/>
    <col min="3" max="3" width="62" customWidth="1"/>
    <col min="4" max="4" width="20.140625" customWidth="1"/>
    <col min="5" max="5" width="9.28515625" bestFit="1" customWidth="1"/>
    <col min="6" max="6" width="13.7109375" bestFit="1" customWidth="1"/>
    <col min="7" max="8" width="12.140625" bestFit="1" customWidth="1"/>
    <col min="10" max="10" width="10.85546875" bestFit="1" customWidth="1"/>
    <col min="11" max="11" width="14.28515625" customWidth="1"/>
  </cols>
  <sheetData>
    <row r="1" spans="1:10" ht="15" customHeight="1" x14ac:dyDescent="0.25">
      <c r="A1" s="200"/>
      <c r="B1" s="350" t="s">
        <v>0</v>
      </c>
      <c r="C1" s="351"/>
      <c r="D1" s="351"/>
      <c r="E1" s="201"/>
      <c r="F1" s="201"/>
      <c r="G1" s="201"/>
      <c r="H1" s="8"/>
      <c r="I1" s="8"/>
      <c r="J1" s="197"/>
    </row>
    <row r="2" spans="1:10" ht="15" customHeight="1" x14ac:dyDescent="0.25">
      <c r="A2" s="202"/>
      <c r="B2" s="352" t="s">
        <v>1</v>
      </c>
      <c r="C2" s="353"/>
      <c r="D2" s="353"/>
      <c r="E2" s="26"/>
      <c r="F2" s="26"/>
      <c r="G2" s="26"/>
      <c r="H2" s="14"/>
      <c r="I2" s="14"/>
      <c r="J2" s="198"/>
    </row>
    <row r="3" spans="1:10" ht="15" customHeight="1" x14ac:dyDescent="0.25">
      <c r="A3" s="202"/>
      <c r="B3" s="352" t="s">
        <v>75</v>
      </c>
      <c r="C3" s="353"/>
      <c r="D3" s="353"/>
      <c r="E3" s="26"/>
      <c r="F3" s="26"/>
      <c r="G3" s="26"/>
      <c r="H3" s="14"/>
      <c r="I3" s="14"/>
      <c r="J3" s="198"/>
    </row>
    <row r="4" spans="1:10" ht="15" customHeight="1" x14ac:dyDescent="0.25">
      <c r="A4" s="203"/>
      <c r="B4" s="357" t="str">
        <f>'Orç. (N_Des.)'!E1</f>
        <v>OBRA: ADAPTAÇÃO ÀS NORMAS DE SEGURANÇA CONTRA INCÊNDIO E PÂNICO E ADEQUAÇÕES NA BIBLIOTECA CENTRAL, CAMPUS SEDE</v>
      </c>
      <c r="C4" s="358"/>
      <c r="D4" s="358"/>
      <c r="E4" s="358"/>
      <c r="F4" s="358"/>
      <c r="G4" s="358"/>
      <c r="H4" s="358"/>
      <c r="I4" s="358"/>
      <c r="J4" s="359"/>
    </row>
    <row r="5" spans="1:10" x14ac:dyDescent="0.25">
      <c r="A5" s="354" t="s">
        <v>1577</v>
      </c>
      <c r="B5" s="355"/>
      <c r="C5" s="355"/>
      <c r="D5" s="355"/>
      <c r="E5" s="355"/>
      <c r="F5" s="355"/>
      <c r="G5" s="355"/>
      <c r="H5" s="355"/>
      <c r="I5" s="355"/>
      <c r="J5" s="356"/>
    </row>
    <row r="6" spans="1:10" ht="38.25" x14ac:dyDescent="0.25">
      <c r="A6" s="199" t="s">
        <v>144</v>
      </c>
      <c r="B6" s="199" t="s">
        <v>145</v>
      </c>
      <c r="C6" s="199" t="s">
        <v>146</v>
      </c>
      <c r="D6" s="199" t="s">
        <v>659</v>
      </c>
      <c r="E6" s="199" t="s">
        <v>147</v>
      </c>
      <c r="F6" s="199" t="s">
        <v>101</v>
      </c>
      <c r="G6" s="199" t="s">
        <v>1570</v>
      </c>
      <c r="H6" s="199" t="s">
        <v>4</v>
      </c>
      <c r="I6" s="199" t="s">
        <v>1571</v>
      </c>
      <c r="J6" s="199" t="s">
        <v>1572</v>
      </c>
    </row>
    <row r="7" spans="1:10" ht="229.5" x14ac:dyDescent="0.25">
      <c r="A7" s="158" t="s">
        <v>408</v>
      </c>
      <c r="B7" s="157" t="s">
        <v>152</v>
      </c>
      <c r="C7" s="157" t="s">
        <v>409</v>
      </c>
      <c r="D7" s="157" t="s">
        <v>995</v>
      </c>
      <c r="E7" s="159" t="s">
        <v>157</v>
      </c>
      <c r="F7" s="158" t="s">
        <v>1604</v>
      </c>
      <c r="G7" s="158" t="s">
        <v>1605</v>
      </c>
      <c r="H7" s="158" t="s">
        <v>1605</v>
      </c>
      <c r="I7" s="158" t="s">
        <v>1606</v>
      </c>
      <c r="J7" s="158" t="s">
        <v>1606</v>
      </c>
    </row>
    <row r="8" spans="1:10" ht="51" x14ac:dyDescent="0.25">
      <c r="A8" s="158" t="s">
        <v>232</v>
      </c>
      <c r="B8" s="157" t="s">
        <v>152</v>
      </c>
      <c r="C8" s="157" t="s">
        <v>233</v>
      </c>
      <c r="D8" s="157">
        <v>124</v>
      </c>
      <c r="E8" s="159" t="s">
        <v>159</v>
      </c>
      <c r="F8" s="158" t="s">
        <v>1607</v>
      </c>
      <c r="G8" s="158" t="s">
        <v>1608</v>
      </c>
      <c r="H8" s="158" t="s">
        <v>1609</v>
      </c>
      <c r="I8" s="158" t="s">
        <v>1610</v>
      </c>
      <c r="J8" s="158" t="s">
        <v>1611</v>
      </c>
    </row>
    <row r="9" spans="1:10" ht="51" x14ac:dyDescent="0.25">
      <c r="A9" s="158" t="s">
        <v>1427</v>
      </c>
      <c r="B9" s="157" t="s">
        <v>161</v>
      </c>
      <c r="C9" s="157" t="s">
        <v>275</v>
      </c>
      <c r="D9" s="157" t="s">
        <v>1042</v>
      </c>
      <c r="E9" s="159" t="s">
        <v>100</v>
      </c>
      <c r="F9" s="158" t="s">
        <v>1612</v>
      </c>
      <c r="G9" s="158" t="s">
        <v>1613</v>
      </c>
      <c r="H9" s="158" t="s">
        <v>1614</v>
      </c>
      <c r="I9" s="158" t="s">
        <v>1615</v>
      </c>
      <c r="J9" s="158" t="s">
        <v>1616</v>
      </c>
    </row>
    <row r="10" spans="1:10" x14ac:dyDescent="0.25">
      <c r="A10" s="158" t="s">
        <v>1468</v>
      </c>
      <c r="B10" s="157" t="s">
        <v>311</v>
      </c>
      <c r="C10" s="157" t="s">
        <v>312</v>
      </c>
      <c r="D10" s="157" t="s">
        <v>805</v>
      </c>
      <c r="E10" s="159" t="s">
        <v>157</v>
      </c>
      <c r="F10" s="158" t="s">
        <v>1617</v>
      </c>
      <c r="G10" s="158" t="s">
        <v>1618</v>
      </c>
      <c r="H10" s="158" t="s">
        <v>1619</v>
      </c>
      <c r="I10" s="158" t="s">
        <v>1620</v>
      </c>
      <c r="J10" s="158" t="s">
        <v>1621</v>
      </c>
    </row>
    <row r="11" spans="1:10" ht="76.5" x14ac:dyDescent="0.25">
      <c r="A11" s="158" t="s">
        <v>201</v>
      </c>
      <c r="B11" s="157" t="s">
        <v>152</v>
      </c>
      <c r="C11" s="157" t="s">
        <v>202</v>
      </c>
      <c r="D11" s="157" t="s">
        <v>661</v>
      </c>
      <c r="E11" s="159" t="s">
        <v>166</v>
      </c>
      <c r="F11" s="158" t="s">
        <v>1622</v>
      </c>
      <c r="G11" s="158" t="s">
        <v>1623</v>
      </c>
      <c r="H11" s="158" t="s">
        <v>1624</v>
      </c>
      <c r="I11" s="158" t="s">
        <v>1625</v>
      </c>
      <c r="J11" s="158" t="s">
        <v>1626</v>
      </c>
    </row>
    <row r="12" spans="1:10" ht="63.75" x14ac:dyDescent="0.25">
      <c r="A12" s="158" t="s">
        <v>288</v>
      </c>
      <c r="B12" s="157" t="s">
        <v>152</v>
      </c>
      <c r="C12" s="157" t="s">
        <v>727</v>
      </c>
      <c r="D12" s="157" t="s">
        <v>955</v>
      </c>
      <c r="E12" s="159" t="s">
        <v>157</v>
      </c>
      <c r="F12" s="158" t="s">
        <v>1627</v>
      </c>
      <c r="G12" s="158" t="s">
        <v>1628</v>
      </c>
      <c r="H12" s="158" t="s">
        <v>1629</v>
      </c>
      <c r="I12" s="158" t="s">
        <v>1630</v>
      </c>
      <c r="J12" s="158" t="s">
        <v>1631</v>
      </c>
    </row>
    <row r="13" spans="1:10" ht="38.25" x14ac:dyDescent="0.25">
      <c r="A13" s="158" t="s">
        <v>151</v>
      </c>
      <c r="B13" s="157" t="s">
        <v>152</v>
      </c>
      <c r="C13" s="157" t="s">
        <v>681</v>
      </c>
      <c r="D13" s="157" t="s">
        <v>661</v>
      </c>
      <c r="E13" s="159" t="s">
        <v>153</v>
      </c>
      <c r="F13" s="158" t="s">
        <v>1604</v>
      </c>
      <c r="G13" s="158" t="s">
        <v>1632</v>
      </c>
      <c r="H13" s="158" t="s">
        <v>1632</v>
      </c>
      <c r="I13" s="158" t="s">
        <v>1633</v>
      </c>
      <c r="J13" s="158" t="s">
        <v>1634</v>
      </c>
    </row>
    <row r="14" spans="1:10" ht="63.75" x14ac:dyDescent="0.25">
      <c r="A14" s="158" t="s">
        <v>320</v>
      </c>
      <c r="B14" s="157" t="s">
        <v>152</v>
      </c>
      <c r="C14" s="157" t="s">
        <v>321</v>
      </c>
      <c r="D14" s="157" t="s">
        <v>995</v>
      </c>
      <c r="E14" s="159" t="s">
        <v>157</v>
      </c>
      <c r="F14" s="158" t="s">
        <v>1635</v>
      </c>
      <c r="G14" s="158" t="s">
        <v>1636</v>
      </c>
      <c r="H14" s="158" t="s">
        <v>1637</v>
      </c>
      <c r="I14" s="158" t="s">
        <v>1638</v>
      </c>
      <c r="J14" s="158" t="s">
        <v>1639</v>
      </c>
    </row>
    <row r="15" spans="1:10" ht="63.75" x14ac:dyDescent="0.25">
      <c r="A15" s="158" t="s">
        <v>326</v>
      </c>
      <c r="B15" s="157" t="s">
        <v>152</v>
      </c>
      <c r="C15" s="157" t="s">
        <v>327</v>
      </c>
      <c r="D15" s="157" t="s">
        <v>995</v>
      </c>
      <c r="E15" s="159" t="s">
        <v>100</v>
      </c>
      <c r="F15" s="158" t="s">
        <v>1640</v>
      </c>
      <c r="G15" s="158" t="s">
        <v>1641</v>
      </c>
      <c r="H15" s="158" t="s">
        <v>1642</v>
      </c>
      <c r="I15" s="158" t="s">
        <v>1643</v>
      </c>
      <c r="J15" s="158" t="s">
        <v>1644</v>
      </c>
    </row>
    <row r="16" spans="1:10" ht="63.75" x14ac:dyDescent="0.25">
      <c r="A16" s="158" t="s">
        <v>307</v>
      </c>
      <c r="B16" s="157" t="s">
        <v>152</v>
      </c>
      <c r="C16" s="157" t="s">
        <v>308</v>
      </c>
      <c r="D16" s="157" t="s">
        <v>995</v>
      </c>
      <c r="E16" s="159" t="s">
        <v>157</v>
      </c>
      <c r="F16" s="158" t="s">
        <v>1645</v>
      </c>
      <c r="G16" s="158" t="s">
        <v>1646</v>
      </c>
      <c r="H16" s="158" t="s">
        <v>1647</v>
      </c>
      <c r="I16" s="158" t="s">
        <v>1648</v>
      </c>
      <c r="J16" s="158" t="s">
        <v>1649</v>
      </c>
    </row>
    <row r="17" spans="1:10" ht="51" x14ac:dyDescent="0.25">
      <c r="A17" s="158" t="s">
        <v>1345</v>
      </c>
      <c r="B17" s="157" t="s">
        <v>161</v>
      </c>
      <c r="C17" s="157" t="s">
        <v>215</v>
      </c>
      <c r="D17" s="157" t="s">
        <v>975</v>
      </c>
      <c r="E17" s="159" t="s">
        <v>159</v>
      </c>
      <c r="F17" s="158" t="s">
        <v>1650</v>
      </c>
      <c r="G17" s="158" t="s">
        <v>1651</v>
      </c>
      <c r="H17" s="158" t="s">
        <v>1652</v>
      </c>
      <c r="I17" s="158" t="s">
        <v>1653</v>
      </c>
      <c r="J17" s="158" t="s">
        <v>1654</v>
      </c>
    </row>
    <row r="18" spans="1:10" ht="38.25" x14ac:dyDescent="0.25">
      <c r="A18" s="158" t="s">
        <v>1411</v>
      </c>
      <c r="B18" s="157" t="s">
        <v>161</v>
      </c>
      <c r="C18" s="157" t="s">
        <v>413</v>
      </c>
      <c r="D18" s="157" t="s">
        <v>1573</v>
      </c>
      <c r="E18" s="159" t="s">
        <v>159</v>
      </c>
      <c r="F18" s="158" t="s">
        <v>1655</v>
      </c>
      <c r="G18" s="158" t="s">
        <v>1656</v>
      </c>
      <c r="H18" s="158" t="s">
        <v>1657</v>
      </c>
      <c r="I18" s="158" t="s">
        <v>1658</v>
      </c>
      <c r="J18" s="158" t="s">
        <v>1659</v>
      </c>
    </row>
    <row r="19" spans="1:10" ht="63.75" x14ac:dyDescent="0.25">
      <c r="A19" s="158" t="s">
        <v>410</v>
      </c>
      <c r="B19" s="157" t="s">
        <v>152</v>
      </c>
      <c r="C19" s="157" t="s">
        <v>411</v>
      </c>
      <c r="D19" s="157" t="s">
        <v>924</v>
      </c>
      <c r="E19" s="159" t="s">
        <v>159</v>
      </c>
      <c r="F19" s="158" t="s">
        <v>1660</v>
      </c>
      <c r="G19" s="158" t="s">
        <v>1661</v>
      </c>
      <c r="H19" s="158" t="s">
        <v>1662</v>
      </c>
      <c r="I19" s="158" t="s">
        <v>1663</v>
      </c>
      <c r="J19" s="158" t="s">
        <v>1664</v>
      </c>
    </row>
    <row r="20" spans="1:10" ht="25.5" x14ac:dyDescent="0.25">
      <c r="A20" s="158" t="s">
        <v>1380</v>
      </c>
      <c r="B20" s="157" t="s">
        <v>161</v>
      </c>
      <c r="C20" s="157" t="s">
        <v>238</v>
      </c>
      <c r="D20" s="157" t="s">
        <v>889</v>
      </c>
      <c r="E20" s="159" t="s">
        <v>159</v>
      </c>
      <c r="F20" s="158" t="s">
        <v>1665</v>
      </c>
      <c r="G20" s="158" t="s">
        <v>1666</v>
      </c>
      <c r="H20" s="158" t="s">
        <v>1667</v>
      </c>
      <c r="I20" s="158" t="s">
        <v>1668</v>
      </c>
      <c r="J20" s="158" t="s">
        <v>1669</v>
      </c>
    </row>
    <row r="21" spans="1:10" ht="63.75" x14ac:dyDescent="0.25">
      <c r="A21" s="158" t="s">
        <v>1484</v>
      </c>
      <c r="B21" s="157" t="s">
        <v>161</v>
      </c>
      <c r="C21" s="157" t="s">
        <v>339</v>
      </c>
      <c r="D21" s="157" t="s">
        <v>995</v>
      </c>
      <c r="E21" s="159" t="s">
        <v>100</v>
      </c>
      <c r="F21" s="158" t="s">
        <v>1670</v>
      </c>
      <c r="G21" s="158" t="s">
        <v>1671</v>
      </c>
      <c r="H21" s="158" t="s">
        <v>1672</v>
      </c>
      <c r="I21" s="158" t="s">
        <v>1673</v>
      </c>
      <c r="J21" s="158" t="s">
        <v>1674</v>
      </c>
    </row>
    <row r="22" spans="1:10" ht="38.25" x14ac:dyDescent="0.25">
      <c r="A22" s="158" t="s">
        <v>331</v>
      </c>
      <c r="B22" s="157" t="s">
        <v>152</v>
      </c>
      <c r="C22" s="157" t="s">
        <v>332</v>
      </c>
      <c r="D22" s="157" t="s">
        <v>661</v>
      </c>
      <c r="E22" s="159" t="s">
        <v>100</v>
      </c>
      <c r="F22" s="158" t="s">
        <v>1675</v>
      </c>
      <c r="G22" s="158" t="s">
        <v>1676</v>
      </c>
      <c r="H22" s="158" t="s">
        <v>1677</v>
      </c>
      <c r="I22" s="158" t="s">
        <v>1678</v>
      </c>
      <c r="J22" s="158" t="s">
        <v>1679</v>
      </c>
    </row>
    <row r="23" spans="1:10" ht="38.25" x14ac:dyDescent="0.25">
      <c r="A23" s="158" t="s">
        <v>1431</v>
      </c>
      <c r="B23" s="157" t="s">
        <v>161</v>
      </c>
      <c r="C23" s="157" t="s">
        <v>277</v>
      </c>
      <c r="D23" s="157" t="s">
        <v>1042</v>
      </c>
      <c r="E23" s="159" t="s">
        <v>157</v>
      </c>
      <c r="F23" s="158" t="s">
        <v>1680</v>
      </c>
      <c r="G23" s="158" t="s">
        <v>1681</v>
      </c>
      <c r="H23" s="158" t="s">
        <v>1682</v>
      </c>
      <c r="I23" s="158" t="s">
        <v>1683</v>
      </c>
      <c r="J23" s="158" t="s">
        <v>1684</v>
      </c>
    </row>
    <row r="24" spans="1:10" ht="63.75" x14ac:dyDescent="0.25">
      <c r="A24" s="158" t="s">
        <v>1481</v>
      </c>
      <c r="B24" s="157" t="s">
        <v>161</v>
      </c>
      <c r="C24" s="157" t="s">
        <v>338</v>
      </c>
      <c r="D24" s="157" t="s">
        <v>995</v>
      </c>
      <c r="E24" s="159" t="s">
        <v>100</v>
      </c>
      <c r="F24" s="158" t="s">
        <v>1685</v>
      </c>
      <c r="G24" s="158" t="s">
        <v>1686</v>
      </c>
      <c r="H24" s="158" t="s">
        <v>1687</v>
      </c>
      <c r="I24" s="158" t="s">
        <v>1688</v>
      </c>
      <c r="J24" s="158" t="s">
        <v>1689</v>
      </c>
    </row>
    <row r="25" spans="1:10" ht="102" x14ac:dyDescent="0.25">
      <c r="A25" s="158" t="s">
        <v>340</v>
      </c>
      <c r="B25" s="157" t="s">
        <v>152</v>
      </c>
      <c r="C25" s="157" t="s">
        <v>341</v>
      </c>
      <c r="D25" s="157" t="s">
        <v>995</v>
      </c>
      <c r="E25" s="159" t="s">
        <v>157</v>
      </c>
      <c r="F25" s="158" t="s">
        <v>1690</v>
      </c>
      <c r="G25" s="158" t="s">
        <v>1691</v>
      </c>
      <c r="H25" s="158" t="s">
        <v>1692</v>
      </c>
      <c r="I25" s="158" t="s">
        <v>1693</v>
      </c>
      <c r="J25" s="158" t="s">
        <v>1694</v>
      </c>
    </row>
    <row r="26" spans="1:10" ht="25.5" x14ac:dyDescent="0.25">
      <c r="A26" s="158" t="s">
        <v>1384</v>
      </c>
      <c r="B26" s="157" t="s">
        <v>161</v>
      </c>
      <c r="C26" s="157" t="s">
        <v>240</v>
      </c>
      <c r="D26" s="157" t="s">
        <v>889</v>
      </c>
      <c r="E26" s="159" t="s">
        <v>159</v>
      </c>
      <c r="F26" s="158" t="s">
        <v>1665</v>
      </c>
      <c r="G26" s="158" t="s">
        <v>1695</v>
      </c>
      <c r="H26" s="158" t="s">
        <v>1696</v>
      </c>
      <c r="I26" s="158" t="s">
        <v>1697</v>
      </c>
      <c r="J26" s="158" t="s">
        <v>1698</v>
      </c>
    </row>
    <row r="27" spans="1:10" ht="25.5" x14ac:dyDescent="0.25">
      <c r="A27" s="158" t="s">
        <v>1458</v>
      </c>
      <c r="B27" s="157" t="s">
        <v>161</v>
      </c>
      <c r="C27" s="157" t="s">
        <v>294</v>
      </c>
      <c r="D27" s="157" t="s">
        <v>955</v>
      </c>
      <c r="E27" s="159" t="s">
        <v>157</v>
      </c>
      <c r="F27" s="158" t="s">
        <v>1699</v>
      </c>
      <c r="G27" s="158" t="s">
        <v>1700</v>
      </c>
      <c r="H27" s="158" t="s">
        <v>1701</v>
      </c>
      <c r="I27" s="158" t="s">
        <v>1702</v>
      </c>
      <c r="J27" s="158" t="s">
        <v>1703</v>
      </c>
    </row>
    <row r="28" spans="1:10" ht="38.25" x14ac:dyDescent="0.25">
      <c r="A28" s="158" t="s">
        <v>1429</v>
      </c>
      <c r="B28" s="157" t="s">
        <v>161</v>
      </c>
      <c r="C28" s="157" t="s">
        <v>276</v>
      </c>
      <c r="D28" s="157" t="s">
        <v>1042</v>
      </c>
      <c r="E28" s="159" t="s">
        <v>157</v>
      </c>
      <c r="F28" s="158" t="s">
        <v>1704</v>
      </c>
      <c r="G28" s="158" t="s">
        <v>1705</v>
      </c>
      <c r="H28" s="158" t="s">
        <v>1706</v>
      </c>
      <c r="I28" s="158" t="s">
        <v>1707</v>
      </c>
      <c r="J28" s="158" t="s">
        <v>1708</v>
      </c>
    </row>
    <row r="29" spans="1:10" ht="63.75" x14ac:dyDescent="0.25">
      <c r="A29" s="158" t="s">
        <v>1417</v>
      </c>
      <c r="B29" s="157" t="s">
        <v>161</v>
      </c>
      <c r="C29" s="157" t="s">
        <v>269</v>
      </c>
      <c r="D29" s="157" t="s">
        <v>1574</v>
      </c>
      <c r="E29" s="159" t="s">
        <v>100</v>
      </c>
      <c r="F29" s="158" t="s">
        <v>1709</v>
      </c>
      <c r="G29" s="158" t="s">
        <v>1710</v>
      </c>
      <c r="H29" s="158" t="s">
        <v>1711</v>
      </c>
      <c r="I29" s="158" t="s">
        <v>1712</v>
      </c>
      <c r="J29" s="158" t="s">
        <v>1713</v>
      </c>
    </row>
    <row r="30" spans="1:10" ht="38.25" x14ac:dyDescent="0.25">
      <c r="A30" s="158" t="s">
        <v>1456</v>
      </c>
      <c r="B30" s="157" t="s">
        <v>161</v>
      </c>
      <c r="C30" s="157" t="s">
        <v>293</v>
      </c>
      <c r="D30" s="157" t="s">
        <v>955</v>
      </c>
      <c r="E30" s="159" t="s">
        <v>157</v>
      </c>
      <c r="F30" s="158" t="s">
        <v>1699</v>
      </c>
      <c r="G30" s="158" t="s">
        <v>1714</v>
      </c>
      <c r="H30" s="158" t="s">
        <v>1715</v>
      </c>
      <c r="I30" s="158" t="s">
        <v>1712</v>
      </c>
      <c r="J30" s="158" t="s">
        <v>1716</v>
      </c>
    </row>
    <row r="31" spans="1:10" ht="25.5" x14ac:dyDescent="0.25">
      <c r="A31" s="158" t="s">
        <v>174</v>
      </c>
      <c r="B31" s="157" t="s">
        <v>152</v>
      </c>
      <c r="C31" s="157" t="s">
        <v>175</v>
      </c>
      <c r="D31" s="157" t="s">
        <v>814</v>
      </c>
      <c r="E31" s="159" t="s">
        <v>166</v>
      </c>
      <c r="F31" s="158" t="s">
        <v>1717</v>
      </c>
      <c r="G31" s="158" t="s">
        <v>1718</v>
      </c>
      <c r="H31" s="158" t="s">
        <v>1719</v>
      </c>
      <c r="I31" s="158" t="s">
        <v>1720</v>
      </c>
      <c r="J31" s="158" t="s">
        <v>1721</v>
      </c>
    </row>
    <row r="32" spans="1:10" ht="63.75" x14ac:dyDescent="0.25">
      <c r="A32" s="158" t="s">
        <v>328</v>
      </c>
      <c r="B32" s="157" t="s">
        <v>152</v>
      </c>
      <c r="C32" s="157" t="s">
        <v>329</v>
      </c>
      <c r="D32" s="157" t="s">
        <v>995</v>
      </c>
      <c r="E32" s="159" t="s">
        <v>157</v>
      </c>
      <c r="F32" s="158" t="s">
        <v>1722</v>
      </c>
      <c r="G32" s="158" t="s">
        <v>1723</v>
      </c>
      <c r="H32" s="158" t="s">
        <v>1724</v>
      </c>
      <c r="I32" s="158" t="s">
        <v>1725</v>
      </c>
      <c r="J32" s="158" t="s">
        <v>1726</v>
      </c>
    </row>
    <row r="33" spans="1:10" ht="153" x14ac:dyDescent="0.25">
      <c r="A33" s="158" t="s">
        <v>387</v>
      </c>
      <c r="B33" s="157" t="s">
        <v>152</v>
      </c>
      <c r="C33" s="157" t="s">
        <v>388</v>
      </c>
      <c r="D33" s="157" t="s">
        <v>995</v>
      </c>
      <c r="E33" s="159" t="s">
        <v>157</v>
      </c>
      <c r="F33" s="158" t="s">
        <v>1604</v>
      </c>
      <c r="G33" s="158" t="s">
        <v>1727</v>
      </c>
      <c r="H33" s="158" t="s">
        <v>1727</v>
      </c>
      <c r="I33" s="158" t="s">
        <v>1725</v>
      </c>
      <c r="J33" s="158" t="s">
        <v>1728</v>
      </c>
    </row>
    <row r="34" spans="1:10" ht="153" x14ac:dyDescent="0.25">
      <c r="A34" s="158" t="s">
        <v>389</v>
      </c>
      <c r="B34" s="157" t="s">
        <v>152</v>
      </c>
      <c r="C34" s="157" t="s">
        <v>390</v>
      </c>
      <c r="D34" s="157" t="s">
        <v>995</v>
      </c>
      <c r="E34" s="159" t="s">
        <v>157</v>
      </c>
      <c r="F34" s="158" t="s">
        <v>1604</v>
      </c>
      <c r="G34" s="158" t="s">
        <v>1727</v>
      </c>
      <c r="H34" s="158" t="s">
        <v>1727</v>
      </c>
      <c r="I34" s="158" t="s">
        <v>1725</v>
      </c>
      <c r="J34" s="158" t="s">
        <v>1729</v>
      </c>
    </row>
    <row r="35" spans="1:10" ht="63.75" x14ac:dyDescent="0.25">
      <c r="A35" s="158" t="s">
        <v>230</v>
      </c>
      <c r="B35" s="157" t="s">
        <v>152</v>
      </c>
      <c r="C35" s="157" t="s">
        <v>231</v>
      </c>
      <c r="D35" s="157">
        <v>124</v>
      </c>
      <c r="E35" s="159" t="s">
        <v>159</v>
      </c>
      <c r="F35" s="158" t="s">
        <v>1730</v>
      </c>
      <c r="G35" s="158" t="s">
        <v>1731</v>
      </c>
      <c r="H35" s="158" t="s">
        <v>1732</v>
      </c>
      <c r="I35" s="158" t="s">
        <v>1733</v>
      </c>
      <c r="J35" s="158" t="s">
        <v>1734</v>
      </c>
    </row>
    <row r="36" spans="1:10" ht="25.5" x14ac:dyDescent="0.25">
      <c r="A36" s="158" t="s">
        <v>178</v>
      </c>
      <c r="B36" s="157" t="s">
        <v>152</v>
      </c>
      <c r="C36" s="157" t="s">
        <v>179</v>
      </c>
      <c r="D36" s="157" t="s">
        <v>814</v>
      </c>
      <c r="E36" s="159" t="s">
        <v>166</v>
      </c>
      <c r="F36" s="158" t="s">
        <v>1735</v>
      </c>
      <c r="G36" s="158" t="s">
        <v>1736</v>
      </c>
      <c r="H36" s="158" t="s">
        <v>1737</v>
      </c>
      <c r="I36" s="158" t="s">
        <v>1733</v>
      </c>
      <c r="J36" s="158" t="s">
        <v>1738</v>
      </c>
    </row>
    <row r="37" spans="1:10" ht="38.25" x14ac:dyDescent="0.25">
      <c r="A37" s="158" t="s">
        <v>1579</v>
      </c>
      <c r="B37" s="157" t="s">
        <v>161</v>
      </c>
      <c r="C37" s="157" t="s">
        <v>1580</v>
      </c>
      <c r="D37" s="157" t="s">
        <v>1573</v>
      </c>
      <c r="E37" s="159" t="s">
        <v>159</v>
      </c>
      <c r="F37" s="158" t="s">
        <v>1739</v>
      </c>
      <c r="G37" s="158" t="s">
        <v>1740</v>
      </c>
      <c r="H37" s="158" t="s">
        <v>1741</v>
      </c>
      <c r="I37" s="158" t="s">
        <v>1742</v>
      </c>
      <c r="J37" s="158" t="s">
        <v>1743</v>
      </c>
    </row>
    <row r="38" spans="1:10" ht="38.25" x14ac:dyDescent="0.25">
      <c r="A38" s="158" t="s">
        <v>1433</v>
      </c>
      <c r="B38" s="157" t="s">
        <v>161</v>
      </c>
      <c r="C38" s="157" t="s">
        <v>278</v>
      </c>
      <c r="D38" s="157" t="s">
        <v>1042</v>
      </c>
      <c r="E38" s="159" t="s">
        <v>157</v>
      </c>
      <c r="F38" s="158" t="s">
        <v>1744</v>
      </c>
      <c r="G38" s="158" t="s">
        <v>1745</v>
      </c>
      <c r="H38" s="158" t="s">
        <v>1746</v>
      </c>
      <c r="I38" s="158" t="s">
        <v>1747</v>
      </c>
      <c r="J38" s="158" t="s">
        <v>1748</v>
      </c>
    </row>
    <row r="39" spans="1:10" ht="25.5" x14ac:dyDescent="0.25">
      <c r="A39" s="158" t="s">
        <v>1301</v>
      </c>
      <c r="B39" s="157" t="s">
        <v>161</v>
      </c>
      <c r="C39" s="157" t="s">
        <v>176</v>
      </c>
      <c r="D39" s="157" t="s">
        <v>814</v>
      </c>
      <c r="E39" s="159" t="s">
        <v>166</v>
      </c>
      <c r="F39" s="158" t="s">
        <v>1749</v>
      </c>
      <c r="G39" s="158" t="s">
        <v>1750</v>
      </c>
      <c r="H39" s="158" t="s">
        <v>1751</v>
      </c>
      <c r="I39" s="158" t="s">
        <v>1752</v>
      </c>
      <c r="J39" s="158" t="s">
        <v>1753</v>
      </c>
    </row>
    <row r="40" spans="1:10" ht="76.5" x14ac:dyDescent="0.25">
      <c r="A40" s="158" t="s">
        <v>195</v>
      </c>
      <c r="B40" s="157" t="s">
        <v>152</v>
      </c>
      <c r="C40" s="157" t="s">
        <v>196</v>
      </c>
      <c r="D40" s="157" t="s">
        <v>833</v>
      </c>
      <c r="E40" s="159" t="s">
        <v>166</v>
      </c>
      <c r="F40" s="158" t="s">
        <v>1754</v>
      </c>
      <c r="G40" s="158" t="s">
        <v>1755</v>
      </c>
      <c r="H40" s="158" t="s">
        <v>1756</v>
      </c>
      <c r="I40" s="158" t="s">
        <v>1757</v>
      </c>
      <c r="J40" s="158" t="s">
        <v>1758</v>
      </c>
    </row>
    <row r="41" spans="1:10" ht="38.25" x14ac:dyDescent="0.25">
      <c r="A41" s="158" t="s">
        <v>1337</v>
      </c>
      <c r="B41" s="157" t="s">
        <v>161</v>
      </c>
      <c r="C41" s="157" t="s">
        <v>710</v>
      </c>
      <c r="D41" s="157" t="s">
        <v>976</v>
      </c>
      <c r="E41" s="159" t="s">
        <v>159</v>
      </c>
      <c r="F41" s="158" t="s">
        <v>1759</v>
      </c>
      <c r="G41" s="158" t="s">
        <v>1760</v>
      </c>
      <c r="H41" s="158" t="s">
        <v>1761</v>
      </c>
      <c r="I41" s="158" t="s">
        <v>1762</v>
      </c>
      <c r="J41" s="158" t="s">
        <v>1763</v>
      </c>
    </row>
    <row r="42" spans="1:10" ht="76.5" x14ac:dyDescent="0.25">
      <c r="A42" s="158" t="s">
        <v>183</v>
      </c>
      <c r="B42" s="157" t="s">
        <v>152</v>
      </c>
      <c r="C42" s="157" t="s">
        <v>184</v>
      </c>
      <c r="D42" s="157" t="s">
        <v>833</v>
      </c>
      <c r="E42" s="159" t="s">
        <v>166</v>
      </c>
      <c r="F42" s="158" t="s">
        <v>1764</v>
      </c>
      <c r="G42" s="158" t="s">
        <v>1765</v>
      </c>
      <c r="H42" s="158" t="s">
        <v>1766</v>
      </c>
      <c r="I42" s="158" t="s">
        <v>1767</v>
      </c>
      <c r="J42" s="158" t="s">
        <v>1768</v>
      </c>
    </row>
    <row r="43" spans="1:10" ht="38.25" x14ac:dyDescent="0.25">
      <c r="A43" s="158" t="s">
        <v>1284</v>
      </c>
      <c r="B43" s="157" t="s">
        <v>161</v>
      </c>
      <c r="C43" s="157" t="s">
        <v>162</v>
      </c>
      <c r="D43" s="157" t="s">
        <v>797</v>
      </c>
      <c r="E43" s="159" t="s">
        <v>100</v>
      </c>
      <c r="F43" s="158" t="s">
        <v>1769</v>
      </c>
      <c r="G43" s="158" t="s">
        <v>1770</v>
      </c>
      <c r="H43" s="158" t="s">
        <v>1771</v>
      </c>
      <c r="I43" s="158" t="s">
        <v>1772</v>
      </c>
      <c r="J43" s="158" t="s">
        <v>1773</v>
      </c>
    </row>
    <row r="44" spans="1:10" ht="25.5" x14ac:dyDescent="0.25">
      <c r="A44" s="158" t="s">
        <v>1382</v>
      </c>
      <c r="B44" s="157" t="s">
        <v>161</v>
      </c>
      <c r="C44" s="157" t="s">
        <v>239</v>
      </c>
      <c r="D44" s="157" t="s">
        <v>889</v>
      </c>
      <c r="E44" s="159" t="s">
        <v>159</v>
      </c>
      <c r="F44" s="158" t="s">
        <v>1665</v>
      </c>
      <c r="G44" s="158" t="s">
        <v>1774</v>
      </c>
      <c r="H44" s="158" t="s">
        <v>1775</v>
      </c>
      <c r="I44" s="158" t="s">
        <v>1776</v>
      </c>
      <c r="J44" s="158" t="s">
        <v>1777</v>
      </c>
    </row>
    <row r="45" spans="1:10" ht="63.75" x14ac:dyDescent="0.25">
      <c r="A45" s="158" t="s">
        <v>1523</v>
      </c>
      <c r="B45" s="157" t="s">
        <v>161</v>
      </c>
      <c r="C45" s="157" t="s">
        <v>353</v>
      </c>
      <c r="D45" s="157" t="s">
        <v>995</v>
      </c>
      <c r="E45" s="159" t="s">
        <v>100</v>
      </c>
      <c r="F45" s="158" t="s">
        <v>1778</v>
      </c>
      <c r="G45" s="158" t="s">
        <v>1779</v>
      </c>
      <c r="H45" s="158" t="s">
        <v>1780</v>
      </c>
      <c r="I45" s="158" t="s">
        <v>1781</v>
      </c>
      <c r="J45" s="158" t="s">
        <v>1782</v>
      </c>
    </row>
    <row r="46" spans="1:10" ht="76.5" x14ac:dyDescent="0.25">
      <c r="A46" s="158" t="s">
        <v>199</v>
      </c>
      <c r="B46" s="157" t="s">
        <v>152</v>
      </c>
      <c r="C46" s="157" t="s">
        <v>200</v>
      </c>
      <c r="D46" s="157" t="s">
        <v>833</v>
      </c>
      <c r="E46" s="159" t="s">
        <v>166</v>
      </c>
      <c r="F46" s="158" t="s">
        <v>1783</v>
      </c>
      <c r="G46" s="158" t="s">
        <v>1784</v>
      </c>
      <c r="H46" s="158" t="s">
        <v>1785</v>
      </c>
      <c r="I46" s="158" t="s">
        <v>1786</v>
      </c>
      <c r="J46" s="158" t="s">
        <v>1787</v>
      </c>
    </row>
    <row r="47" spans="1:10" ht="63.75" x14ac:dyDescent="0.25">
      <c r="A47" s="158" t="s">
        <v>318</v>
      </c>
      <c r="B47" s="157" t="s">
        <v>152</v>
      </c>
      <c r="C47" s="157" t="s">
        <v>319</v>
      </c>
      <c r="D47" s="157" t="s">
        <v>995</v>
      </c>
      <c r="E47" s="159" t="s">
        <v>157</v>
      </c>
      <c r="F47" s="158" t="s">
        <v>1604</v>
      </c>
      <c r="G47" s="158" t="s">
        <v>1788</v>
      </c>
      <c r="H47" s="158" t="s">
        <v>1788</v>
      </c>
      <c r="I47" s="158" t="s">
        <v>1789</v>
      </c>
      <c r="J47" s="158" t="s">
        <v>1790</v>
      </c>
    </row>
    <row r="48" spans="1:10" ht="102" x14ac:dyDescent="0.25">
      <c r="A48" s="158" t="s">
        <v>211</v>
      </c>
      <c r="B48" s="157" t="s">
        <v>152</v>
      </c>
      <c r="C48" s="157" t="s">
        <v>212</v>
      </c>
      <c r="D48" s="157">
        <v>115</v>
      </c>
      <c r="E48" s="159" t="s">
        <v>159</v>
      </c>
      <c r="F48" s="158" t="s">
        <v>1791</v>
      </c>
      <c r="G48" s="158" t="s">
        <v>1792</v>
      </c>
      <c r="H48" s="158" t="s">
        <v>1793</v>
      </c>
      <c r="I48" s="158" t="s">
        <v>1794</v>
      </c>
      <c r="J48" s="158" t="s">
        <v>1795</v>
      </c>
    </row>
    <row r="49" spans="1:10" ht="51" x14ac:dyDescent="0.25">
      <c r="A49" s="158" t="s">
        <v>303</v>
      </c>
      <c r="B49" s="157" t="s">
        <v>152</v>
      </c>
      <c r="C49" s="157" t="s">
        <v>304</v>
      </c>
      <c r="D49" s="157" t="s">
        <v>955</v>
      </c>
      <c r="E49" s="159" t="s">
        <v>300</v>
      </c>
      <c r="F49" s="158" t="s">
        <v>1796</v>
      </c>
      <c r="G49" s="158" t="s">
        <v>1797</v>
      </c>
      <c r="H49" s="158" t="s">
        <v>1798</v>
      </c>
      <c r="I49" s="158" t="s">
        <v>1799</v>
      </c>
      <c r="J49" s="158" t="s">
        <v>1800</v>
      </c>
    </row>
    <row r="50" spans="1:10" ht="63.75" x14ac:dyDescent="0.25">
      <c r="A50" s="158" t="s">
        <v>193</v>
      </c>
      <c r="B50" s="157" t="s">
        <v>152</v>
      </c>
      <c r="C50" s="157" t="s">
        <v>194</v>
      </c>
      <c r="D50" s="157" t="s">
        <v>661</v>
      </c>
      <c r="E50" s="159" t="s">
        <v>166</v>
      </c>
      <c r="F50" s="158" t="s">
        <v>1801</v>
      </c>
      <c r="G50" s="158" t="s">
        <v>1802</v>
      </c>
      <c r="H50" s="158" t="s">
        <v>1803</v>
      </c>
      <c r="I50" s="158" t="s">
        <v>1804</v>
      </c>
      <c r="J50" s="158" t="s">
        <v>1805</v>
      </c>
    </row>
    <row r="51" spans="1:10" ht="51" x14ac:dyDescent="0.25">
      <c r="A51" s="158" t="s">
        <v>1358</v>
      </c>
      <c r="B51" s="157" t="s">
        <v>161</v>
      </c>
      <c r="C51" s="157" t="s">
        <v>222</v>
      </c>
      <c r="D51" s="157" t="s">
        <v>1575</v>
      </c>
      <c r="E51" s="159" t="s">
        <v>159</v>
      </c>
      <c r="F51" s="158" t="s">
        <v>1806</v>
      </c>
      <c r="G51" s="158" t="s">
        <v>1807</v>
      </c>
      <c r="H51" s="158" t="s">
        <v>1808</v>
      </c>
      <c r="I51" s="158" t="s">
        <v>1809</v>
      </c>
      <c r="J51" s="158" t="s">
        <v>1810</v>
      </c>
    </row>
    <row r="52" spans="1:10" ht="114.75" x14ac:dyDescent="0.25">
      <c r="A52" s="158" t="s">
        <v>385</v>
      </c>
      <c r="B52" s="157" t="s">
        <v>152</v>
      </c>
      <c r="C52" s="157" t="s">
        <v>386</v>
      </c>
      <c r="D52" s="157" t="s">
        <v>995</v>
      </c>
      <c r="E52" s="159" t="s">
        <v>157</v>
      </c>
      <c r="F52" s="158" t="s">
        <v>1604</v>
      </c>
      <c r="G52" s="158" t="s">
        <v>1811</v>
      </c>
      <c r="H52" s="158" t="s">
        <v>1811</v>
      </c>
      <c r="I52" s="158" t="s">
        <v>1809</v>
      </c>
      <c r="J52" s="158" t="s">
        <v>1812</v>
      </c>
    </row>
    <row r="53" spans="1:10" ht="76.5" x14ac:dyDescent="0.25">
      <c r="A53" s="158" t="s">
        <v>244</v>
      </c>
      <c r="B53" s="157" t="s">
        <v>152</v>
      </c>
      <c r="C53" s="157" t="s">
        <v>717</v>
      </c>
      <c r="D53" s="157" t="s">
        <v>889</v>
      </c>
      <c r="E53" s="159" t="s">
        <v>114</v>
      </c>
      <c r="F53" s="158" t="s">
        <v>1612</v>
      </c>
      <c r="G53" s="158" t="s">
        <v>1813</v>
      </c>
      <c r="H53" s="158" t="s">
        <v>1814</v>
      </c>
      <c r="I53" s="158" t="s">
        <v>1815</v>
      </c>
      <c r="J53" s="158" t="s">
        <v>1816</v>
      </c>
    </row>
    <row r="54" spans="1:10" ht="76.5" x14ac:dyDescent="0.25">
      <c r="A54" s="158" t="s">
        <v>197</v>
      </c>
      <c r="B54" s="157" t="s">
        <v>152</v>
      </c>
      <c r="C54" s="157" t="s">
        <v>198</v>
      </c>
      <c r="D54" s="157" t="s">
        <v>833</v>
      </c>
      <c r="E54" s="159" t="s">
        <v>166</v>
      </c>
      <c r="F54" s="158" t="s">
        <v>1817</v>
      </c>
      <c r="G54" s="158" t="s">
        <v>1818</v>
      </c>
      <c r="H54" s="158" t="s">
        <v>1819</v>
      </c>
      <c r="I54" s="158" t="s">
        <v>1815</v>
      </c>
      <c r="J54" s="158" t="s">
        <v>1820</v>
      </c>
    </row>
    <row r="55" spans="1:10" ht="63.75" x14ac:dyDescent="0.25">
      <c r="A55" s="158" t="s">
        <v>370</v>
      </c>
      <c r="B55" s="157" t="s">
        <v>152</v>
      </c>
      <c r="C55" s="157" t="s">
        <v>371</v>
      </c>
      <c r="D55" s="157" t="s">
        <v>995</v>
      </c>
      <c r="E55" s="159" t="s">
        <v>157</v>
      </c>
      <c r="F55" s="158" t="s">
        <v>1604</v>
      </c>
      <c r="G55" s="158" t="s">
        <v>1821</v>
      </c>
      <c r="H55" s="158" t="s">
        <v>1821</v>
      </c>
      <c r="I55" s="158" t="s">
        <v>1822</v>
      </c>
      <c r="J55" s="158" t="s">
        <v>1823</v>
      </c>
    </row>
    <row r="56" spans="1:10" ht="63.75" x14ac:dyDescent="0.25">
      <c r="A56" s="158" t="s">
        <v>322</v>
      </c>
      <c r="B56" s="157" t="s">
        <v>152</v>
      </c>
      <c r="C56" s="157" t="s">
        <v>323</v>
      </c>
      <c r="D56" s="157" t="s">
        <v>995</v>
      </c>
      <c r="E56" s="159" t="s">
        <v>157</v>
      </c>
      <c r="F56" s="158" t="s">
        <v>1709</v>
      </c>
      <c r="G56" s="158" t="s">
        <v>1824</v>
      </c>
      <c r="H56" s="158" t="s">
        <v>1825</v>
      </c>
      <c r="I56" s="158" t="s">
        <v>1817</v>
      </c>
      <c r="J56" s="158" t="s">
        <v>1826</v>
      </c>
    </row>
    <row r="57" spans="1:10" ht="38.25" x14ac:dyDescent="0.25">
      <c r="A57" s="158" t="s">
        <v>708</v>
      </c>
      <c r="B57" s="157" t="s">
        <v>161</v>
      </c>
      <c r="C57" s="157" t="s">
        <v>709</v>
      </c>
      <c r="D57" s="157" t="s">
        <v>976</v>
      </c>
      <c r="E57" s="159" t="s">
        <v>159</v>
      </c>
      <c r="F57" s="158" t="s">
        <v>1827</v>
      </c>
      <c r="G57" s="158" t="s">
        <v>1828</v>
      </c>
      <c r="H57" s="158" t="s">
        <v>1829</v>
      </c>
      <c r="I57" s="158" t="s">
        <v>1817</v>
      </c>
      <c r="J57" s="158" t="s">
        <v>1830</v>
      </c>
    </row>
    <row r="58" spans="1:10" ht="25.5" x14ac:dyDescent="0.25">
      <c r="A58" s="158" t="s">
        <v>1463</v>
      </c>
      <c r="B58" s="157" t="s">
        <v>161</v>
      </c>
      <c r="C58" s="157" t="s">
        <v>297</v>
      </c>
      <c r="D58" s="157" t="s">
        <v>889</v>
      </c>
      <c r="E58" s="159" t="s">
        <v>159</v>
      </c>
      <c r="F58" s="158" t="s">
        <v>1831</v>
      </c>
      <c r="G58" s="158" t="s">
        <v>1832</v>
      </c>
      <c r="H58" s="158" t="s">
        <v>1833</v>
      </c>
      <c r="I58" s="158" t="s">
        <v>1817</v>
      </c>
      <c r="J58" s="158" t="s">
        <v>1834</v>
      </c>
    </row>
    <row r="59" spans="1:10" ht="51" x14ac:dyDescent="0.25">
      <c r="A59" s="158" t="s">
        <v>298</v>
      </c>
      <c r="B59" s="157" t="s">
        <v>152</v>
      </c>
      <c r="C59" s="157" t="s">
        <v>299</v>
      </c>
      <c r="D59" s="157" t="s">
        <v>955</v>
      </c>
      <c r="E59" s="159" t="s">
        <v>300</v>
      </c>
      <c r="F59" s="158" t="s">
        <v>1690</v>
      </c>
      <c r="G59" s="158" t="s">
        <v>1835</v>
      </c>
      <c r="H59" s="158" t="s">
        <v>1836</v>
      </c>
      <c r="I59" s="158" t="s">
        <v>1817</v>
      </c>
      <c r="J59" s="158" t="s">
        <v>1837</v>
      </c>
    </row>
    <row r="60" spans="1:10" ht="25.5" x14ac:dyDescent="0.25">
      <c r="A60" s="158" t="s">
        <v>1437</v>
      </c>
      <c r="B60" s="157" t="s">
        <v>161</v>
      </c>
      <c r="C60" s="157" t="s">
        <v>280</v>
      </c>
      <c r="D60" s="157" t="s">
        <v>1042</v>
      </c>
      <c r="E60" s="159" t="s">
        <v>157</v>
      </c>
      <c r="F60" s="158" t="s">
        <v>1838</v>
      </c>
      <c r="G60" s="158" t="s">
        <v>1839</v>
      </c>
      <c r="H60" s="158" t="s">
        <v>1840</v>
      </c>
      <c r="I60" s="158" t="s">
        <v>1841</v>
      </c>
      <c r="J60" s="158" t="s">
        <v>1842</v>
      </c>
    </row>
    <row r="61" spans="1:10" ht="38.25" x14ac:dyDescent="0.25">
      <c r="A61" s="158" t="s">
        <v>691</v>
      </c>
      <c r="B61" s="157" t="s">
        <v>152</v>
      </c>
      <c r="C61" s="157" t="s">
        <v>679</v>
      </c>
      <c r="D61" s="157" t="s">
        <v>950</v>
      </c>
      <c r="E61" s="159" t="s">
        <v>688</v>
      </c>
      <c r="F61" s="158" t="s">
        <v>1843</v>
      </c>
      <c r="G61" s="158" t="s">
        <v>1844</v>
      </c>
      <c r="H61" s="158" t="s">
        <v>1845</v>
      </c>
      <c r="I61" s="158" t="s">
        <v>1846</v>
      </c>
      <c r="J61" s="158" t="s">
        <v>1847</v>
      </c>
    </row>
    <row r="62" spans="1:10" ht="63.75" x14ac:dyDescent="0.25">
      <c r="A62" s="158" t="s">
        <v>264</v>
      </c>
      <c r="B62" s="157" t="s">
        <v>152</v>
      </c>
      <c r="C62" s="157" t="s">
        <v>265</v>
      </c>
      <c r="D62" s="157">
        <v>124</v>
      </c>
      <c r="E62" s="159" t="s">
        <v>159</v>
      </c>
      <c r="F62" s="158" t="s">
        <v>1848</v>
      </c>
      <c r="G62" s="158" t="s">
        <v>1849</v>
      </c>
      <c r="H62" s="158" t="s">
        <v>1850</v>
      </c>
      <c r="I62" s="158" t="s">
        <v>1851</v>
      </c>
      <c r="J62" s="158" t="s">
        <v>1852</v>
      </c>
    </row>
    <row r="63" spans="1:10" ht="51" x14ac:dyDescent="0.25">
      <c r="A63" s="158" t="s">
        <v>1356</v>
      </c>
      <c r="B63" s="157" t="s">
        <v>161</v>
      </c>
      <c r="C63" s="157" t="s">
        <v>221</v>
      </c>
      <c r="D63" s="157" t="s">
        <v>1575</v>
      </c>
      <c r="E63" s="159" t="s">
        <v>159</v>
      </c>
      <c r="F63" s="158" t="s">
        <v>1853</v>
      </c>
      <c r="G63" s="158" t="s">
        <v>1854</v>
      </c>
      <c r="H63" s="158" t="s">
        <v>1855</v>
      </c>
      <c r="I63" s="158" t="s">
        <v>1856</v>
      </c>
      <c r="J63" s="158" t="s">
        <v>1857</v>
      </c>
    </row>
    <row r="64" spans="1:10" ht="25.5" x14ac:dyDescent="0.25">
      <c r="A64" s="158" t="s">
        <v>1286</v>
      </c>
      <c r="B64" s="157" t="s">
        <v>161</v>
      </c>
      <c r="C64" s="157" t="s">
        <v>163</v>
      </c>
      <c r="D64" s="157" t="s">
        <v>791</v>
      </c>
      <c r="E64" s="159" t="s">
        <v>159</v>
      </c>
      <c r="F64" s="158" t="s">
        <v>1858</v>
      </c>
      <c r="G64" s="158" t="s">
        <v>1859</v>
      </c>
      <c r="H64" s="158" t="s">
        <v>1860</v>
      </c>
      <c r="I64" s="158" t="s">
        <v>1861</v>
      </c>
      <c r="J64" s="158" t="s">
        <v>1862</v>
      </c>
    </row>
    <row r="65" spans="1:10" ht="51" x14ac:dyDescent="0.25">
      <c r="A65" s="158" t="s">
        <v>1453</v>
      </c>
      <c r="B65" s="157" t="s">
        <v>161</v>
      </c>
      <c r="C65" s="157" t="s">
        <v>289</v>
      </c>
      <c r="D65" s="157" t="s">
        <v>1042</v>
      </c>
      <c r="E65" s="159" t="s">
        <v>100</v>
      </c>
      <c r="F65" s="158" t="s">
        <v>1863</v>
      </c>
      <c r="G65" s="158" t="s">
        <v>1864</v>
      </c>
      <c r="H65" s="158" t="s">
        <v>1865</v>
      </c>
      <c r="I65" s="158" t="s">
        <v>1866</v>
      </c>
      <c r="J65" s="158" t="s">
        <v>1867</v>
      </c>
    </row>
    <row r="66" spans="1:10" ht="25.5" x14ac:dyDescent="0.25">
      <c r="A66" s="158" t="s">
        <v>1291</v>
      </c>
      <c r="B66" s="157" t="s">
        <v>161</v>
      </c>
      <c r="C66" s="157" t="s">
        <v>169</v>
      </c>
      <c r="D66" s="157" t="s">
        <v>791</v>
      </c>
      <c r="E66" s="159" t="s">
        <v>159</v>
      </c>
      <c r="F66" s="158" t="s">
        <v>1650</v>
      </c>
      <c r="G66" s="158" t="s">
        <v>1868</v>
      </c>
      <c r="H66" s="158" t="s">
        <v>1869</v>
      </c>
      <c r="I66" s="158" t="s">
        <v>1870</v>
      </c>
      <c r="J66" s="158" t="s">
        <v>1871</v>
      </c>
    </row>
    <row r="67" spans="1:10" ht="63.75" x14ac:dyDescent="0.25">
      <c r="A67" s="158" t="s">
        <v>324</v>
      </c>
      <c r="B67" s="157" t="s">
        <v>152</v>
      </c>
      <c r="C67" s="157" t="s">
        <v>325</v>
      </c>
      <c r="D67" s="157" t="s">
        <v>995</v>
      </c>
      <c r="E67" s="159" t="s">
        <v>157</v>
      </c>
      <c r="F67" s="158" t="s">
        <v>1709</v>
      </c>
      <c r="G67" s="158" t="s">
        <v>1872</v>
      </c>
      <c r="H67" s="158" t="s">
        <v>1873</v>
      </c>
      <c r="I67" s="158" t="s">
        <v>1874</v>
      </c>
      <c r="J67" s="158" t="s">
        <v>1875</v>
      </c>
    </row>
    <row r="68" spans="1:10" ht="38.25" x14ac:dyDescent="0.25">
      <c r="A68" s="158" t="s">
        <v>1419</v>
      </c>
      <c r="B68" s="157" t="s">
        <v>161</v>
      </c>
      <c r="C68" s="157" t="s">
        <v>270</v>
      </c>
      <c r="D68" s="157" t="s">
        <v>1574</v>
      </c>
      <c r="E68" s="159" t="s">
        <v>100</v>
      </c>
      <c r="F68" s="158" t="s">
        <v>1876</v>
      </c>
      <c r="G68" s="158" t="s">
        <v>1877</v>
      </c>
      <c r="H68" s="158" t="s">
        <v>1878</v>
      </c>
      <c r="I68" s="158" t="s">
        <v>1874</v>
      </c>
      <c r="J68" s="158" t="s">
        <v>1879</v>
      </c>
    </row>
    <row r="69" spans="1:10" ht="51" x14ac:dyDescent="0.25">
      <c r="A69" s="158" t="s">
        <v>1351</v>
      </c>
      <c r="B69" s="157" t="s">
        <v>161</v>
      </c>
      <c r="C69" s="157" t="s">
        <v>219</v>
      </c>
      <c r="D69" s="157" t="s">
        <v>1575</v>
      </c>
      <c r="E69" s="159" t="s">
        <v>159</v>
      </c>
      <c r="F69" s="158" t="s">
        <v>1880</v>
      </c>
      <c r="G69" s="158" t="s">
        <v>1881</v>
      </c>
      <c r="H69" s="158" t="s">
        <v>1882</v>
      </c>
      <c r="I69" s="158" t="s">
        <v>1874</v>
      </c>
      <c r="J69" s="158" t="s">
        <v>1883</v>
      </c>
    </row>
    <row r="70" spans="1:10" ht="51" x14ac:dyDescent="0.25">
      <c r="A70" s="158" t="s">
        <v>290</v>
      </c>
      <c r="B70" s="157" t="s">
        <v>152</v>
      </c>
      <c r="C70" s="157" t="s">
        <v>291</v>
      </c>
      <c r="D70" s="157">
        <v>331</v>
      </c>
      <c r="E70" s="159" t="s">
        <v>153</v>
      </c>
      <c r="F70" s="158" t="s">
        <v>1604</v>
      </c>
      <c r="G70" s="158" t="s">
        <v>1884</v>
      </c>
      <c r="H70" s="158" t="s">
        <v>1884</v>
      </c>
      <c r="I70" s="158" t="s">
        <v>1874</v>
      </c>
      <c r="J70" s="158" t="s">
        <v>1885</v>
      </c>
    </row>
    <row r="71" spans="1:10" ht="51" x14ac:dyDescent="0.25">
      <c r="A71" s="158" t="s">
        <v>271</v>
      </c>
      <c r="B71" s="157" t="s">
        <v>152</v>
      </c>
      <c r="C71" s="157" t="s">
        <v>272</v>
      </c>
      <c r="D71" s="157">
        <v>45</v>
      </c>
      <c r="E71" s="159" t="s">
        <v>159</v>
      </c>
      <c r="F71" s="158" t="s">
        <v>1886</v>
      </c>
      <c r="G71" s="158" t="s">
        <v>1887</v>
      </c>
      <c r="H71" s="158" t="s">
        <v>1888</v>
      </c>
      <c r="I71" s="158" t="s">
        <v>1889</v>
      </c>
      <c r="J71" s="158" t="s">
        <v>1890</v>
      </c>
    </row>
    <row r="72" spans="1:10" ht="51" x14ac:dyDescent="0.25">
      <c r="A72" s="158" t="s">
        <v>1364</v>
      </c>
      <c r="B72" s="157" t="s">
        <v>161</v>
      </c>
      <c r="C72" s="157" t="s">
        <v>228</v>
      </c>
      <c r="D72" s="157" t="s">
        <v>975</v>
      </c>
      <c r="E72" s="159" t="s">
        <v>159</v>
      </c>
      <c r="F72" s="158" t="s">
        <v>1891</v>
      </c>
      <c r="G72" s="158" t="s">
        <v>1892</v>
      </c>
      <c r="H72" s="158" t="s">
        <v>1893</v>
      </c>
      <c r="I72" s="158" t="s">
        <v>1889</v>
      </c>
      <c r="J72" s="158" t="s">
        <v>1894</v>
      </c>
    </row>
    <row r="73" spans="1:10" ht="38.25" x14ac:dyDescent="0.25">
      <c r="A73" s="158" t="s">
        <v>1435</v>
      </c>
      <c r="B73" s="157" t="s">
        <v>161</v>
      </c>
      <c r="C73" s="157" t="s">
        <v>279</v>
      </c>
      <c r="D73" s="157" t="s">
        <v>1042</v>
      </c>
      <c r="E73" s="159" t="s">
        <v>157</v>
      </c>
      <c r="F73" s="158" t="s">
        <v>1838</v>
      </c>
      <c r="G73" s="158" t="s">
        <v>1895</v>
      </c>
      <c r="H73" s="158" t="s">
        <v>1896</v>
      </c>
      <c r="I73" s="158" t="s">
        <v>1897</v>
      </c>
      <c r="J73" s="158" t="s">
        <v>1898</v>
      </c>
    </row>
    <row r="74" spans="1:10" ht="25.5" x14ac:dyDescent="0.25">
      <c r="A74" s="158" t="s">
        <v>1460</v>
      </c>
      <c r="B74" s="157" t="s">
        <v>161</v>
      </c>
      <c r="C74" s="157" t="s">
        <v>295</v>
      </c>
      <c r="D74" s="157" t="s">
        <v>955</v>
      </c>
      <c r="E74" s="159" t="s">
        <v>157</v>
      </c>
      <c r="F74" s="158" t="s">
        <v>1604</v>
      </c>
      <c r="G74" s="158" t="s">
        <v>1899</v>
      </c>
      <c r="H74" s="158" t="s">
        <v>1899</v>
      </c>
      <c r="I74" s="158" t="s">
        <v>1897</v>
      </c>
      <c r="J74" s="158" t="s">
        <v>1900</v>
      </c>
    </row>
    <row r="75" spans="1:10" ht="63.75" x14ac:dyDescent="0.25">
      <c r="A75" s="158" t="s">
        <v>392</v>
      </c>
      <c r="B75" s="157" t="s">
        <v>152</v>
      </c>
      <c r="C75" s="157" t="s">
        <v>393</v>
      </c>
      <c r="D75" s="157" t="s">
        <v>995</v>
      </c>
      <c r="E75" s="159" t="s">
        <v>157</v>
      </c>
      <c r="F75" s="158" t="s">
        <v>1901</v>
      </c>
      <c r="G75" s="158" t="s">
        <v>1902</v>
      </c>
      <c r="H75" s="158" t="s">
        <v>1903</v>
      </c>
      <c r="I75" s="158" t="s">
        <v>1897</v>
      </c>
      <c r="J75" s="158" t="s">
        <v>1904</v>
      </c>
    </row>
    <row r="76" spans="1:10" ht="89.25" x14ac:dyDescent="0.25">
      <c r="A76" s="158" t="s">
        <v>335</v>
      </c>
      <c r="B76" s="157" t="s">
        <v>152</v>
      </c>
      <c r="C76" s="157" t="s">
        <v>336</v>
      </c>
      <c r="D76" s="157" t="s">
        <v>995</v>
      </c>
      <c r="E76" s="159" t="s">
        <v>157</v>
      </c>
      <c r="F76" s="158" t="s">
        <v>1709</v>
      </c>
      <c r="G76" s="158" t="s">
        <v>1905</v>
      </c>
      <c r="H76" s="158" t="s">
        <v>1906</v>
      </c>
      <c r="I76" s="158" t="s">
        <v>1907</v>
      </c>
      <c r="J76" s="158" t="s">
        <v>1908</v>
      </c>
    </row>
    <row r="77" spans="1:10" ht="25.5" x14ac:dyDescent="0.25">
      <c r="A77" s="158" t="s">
        <v>1470</v>
      </c>
      <c r="B77" s="157" t="s">
        <v>311</v>
      </c>
      <c r="C77" s="157" t="s">
        <v>313</v>
      </c>
      <c r="D77" s="157" t="s">
        <v>805</v>
      </c>
      <c r="E77" s="159" t="s">
        <v>157</v>
      </c>
      <c r="F77" s="158" t="s">
        <v>1604</v>
      </c>
      <c r="G77" s="158" t="s">
        <v>1909</v>
      </c>
      <c r="H77" s="158" t="s">
        <v>1909</v>
      </c>
      <c r="I77" s="158" t="s">
        <v>1907</v>
      </c>
      <c r="J77" s="158" t="s">
        <v>1910</v>
      </c>
    </row>
    <row r="78" spans="1:10" ht="63.75" x14ac:dyDescent="0.25">
      <c r="A78" s="158" t="s">
        <v>1392</v>
      </c>
      <c r="B78" s="157" t="s">
        <v>161</v>
      </c>
      <c r="C78" s="157" t="s">
        <v>255</v>
      </c>
      <c r="D78" s="157" t="s">
        <v>1042</v>
      </c>
      <c r="E78" s="159" t="s">
        <v>100</v>
      </c>
      <c r="F78" s="158" t="s">
        <v>1911</v>
      </c>
      <c r="G78" s="158" t="s">
        <v>1912</v>
      </c>
      <c r="H78" s="158" t="s">
        <v>1913</v>
      </c>
      <c r="I78" s="158" t="s">
        <v>1907</v>
      </c>
      <c r="J78" s="158" t="s">
        <v>1914</v>
      </c>
    </row>
    <row r="79" spans="1:10" ht="63.75" x14ac:dyDescent="0.25">
      <c r="A79" s="158" t="s">
        <v>226</v>
      </c>
      <c r="B79" s="157" t="s">
        <v>161</v>
      </c>
      <c r="C79" s="157" t="s">
        <v>227</v>
      </c>
      <c r="D79" s="157" t="s">
        <v>975</v>
      </c>
      <c r="E79" s="159" t="s">
        <v>159</v>
      </c>
      <c r="F79" s="158" t="s">
        <v>1915</v>
      </c>
      <c r="G79" s="158" t="s">
        <v>1916</v>
      </c>
      <c r="H79" s="158" t="s">
        <v>1917</v>
      </c>
      <c r="I79" s="158" t="s">
        <v>1918</v>
      </c>
      <c r="J79" s="158" t="s">
        <v>1919</v>
      </c>
    </row>
    <row r="80" spans="1:10" ht="51" x14ac:dyDescent="0.25">
      <c r="A80" s="158" t="s">
        <v>301</v>
      </c>
      <c r="B80" s="157" t="s">
        <v>152</v>
      </c>
      <c r="C80" s="157" t="s">
        <v>302</v>
      </c>
      <c r="D80" s="157" t="s">
        <v>665</v>
      </c>
      <c r="E80" s="159" t="s">
        <v>153</v>
      </c>
      <c r="F80" s="158" t="s">
        <v>1920</v>
      </c>
      <c r="G80" s="158" t="s">
        <v>1921</v>
      </c>
      <c r="H80" s="158" t="s">
        <v>1922</v>
      </c>
      <c r="I80" s="158" t="s">
        <v>1923</v>
      </c>
      <c r="J80" s="158" t="s">
        <v>1924</v>
      </c>
    </row>
    <row r="81" spans="1:10" ht="51" x14ac:dyDescent="0.25">
      <c r="A81" s="158" t="s">
        <v>1349</v>
      </c>
      <c r="B81" s="157" t="s">
        <v>161</v>
      </c>
      <c r="C81" s="157" t="s">
        <v>218</v>
      </c>
      <c r="D81" s="157" t="s">
        <v>937</v>
      </c>
      <c r="E81" s="159" t="s">
        <v>159</v>
      </c>
      <c r="F81" s="158" t="s">
        <v>1925</v>
      </c>
      <c r="G81" s="158" t="s">
        <v>1926</v>
      </c>
      <c r="H81" s="158" t="s">
        <v>1927</v>
      </c>
      <c r="I81" s="158" t="s">
        <v>1923</v>
      </c>
      <c r="J81" s="158" t="s">
        <v>1928</v>
      </c>
    </row>
    <row r="82" spans="1:10" ht="51" x14ac:dyDescent="0.25">
      <c r="A82" s="158" t="s">
        <v>1366</v>
      </c>
      <c r="B82" s="157" t="s">
        <v>161</v>
      </c>
      <c r="C82" s="157" t="s">
        <v>229</v>
      </c>
      <c r="D82" s="157" t="s">
        <v>975</v>
      </c>
      <c r="E82" s="159" t="s">
        <v>159</v>
      </c>
      <c r="F82" s="158" t="s">
        <v>1929</v>
      </c>
      <c r="G82" s="158" t="s">
        <v>1930</v>
      </c>
      <c r="H82" s="158" t="s">
        <v>1931</v>
      </c>
      <c r="I82" s="158" t="s">
        <v>1932</v>
      </c>
      <c r="J82" s="158" t="s">
        <v>1933</v>
      </c>
    </row>
    <row r="83" spans="1:10" ht="63.75" x14ac:dyDescent="0.25">
      <c r="A83" s="158" t="s">
        <v>343</v>
      </c>
      <c r="B83" s="157" t="s">
        <v>152</v>
      </c>
      <c r="C83" s="157" t="s">
        <v>344</v>
      </c>
      <c r="D83" s="157" t="s">
        <v>995</v>
      </c>
      <c r="E83" s="159" t="s">
        <v>157</v>
      </c>
      <c r="F83" s="158" t="s">
        <v>1604</v>
      </c>
      <c r="G83" s="158" t="s">
        <v>1934</v>
      </c>
      <c r="H83" s="158" t="s">
        <v>1934</v>
      </c>
      <c r="I83" s="158" t="s">
        <v>1932</v>
      </c>
      <c r="J83" s="158" t="s">
        <v>1731</v>
      </c>
    </row>
    <row r="84" spans="1:10" ht="38.25" x14ac:dyDescent="0.25">
      <c r="A84" s="158" t="s">
        <v>696</v>
      </c>
      <c r="B84" s="157" t="s">
        <v>152</v>
      </c>
      <c r="C84" s="157" t="s">
        <v>697</v>
      </c>
      <c r="D84" s="157" t="s">
        <v>661</v>
      </c>
      <c r="E84" s="159" t="s">
        <v>157</v>
      </c>
      <c r="F84" s="158" t="s">
        <v>1627</v>
      </c>
      <c r="G84" s="158" t="s">
        <v>1935</v>
      </c>
      <c r="H84" s="158" t="s">
        <v>1936</v>
      </c>
      <c r="I84" s="158" t="s">
        <v>1937</v>
      </c>
      <c r="J84" s="158" t="s">
        <v>1938</v>
      </c>
    </row>
    <row r="85" spans="1:10" ht="51" x14ac:dyDescent="0.25">
      <c r="A85" s="158" t="s">
        <v>1441</v>
      </c>
      <c r="B85" s="157" t="s">
        <v>161</v>
      </c>
      <c r="C85" s="157" t="s">
        <v>282</v>
      </c>
      <c r="D85" s="157" t="s">
        <v>1042</v>
      </c>
      <c r="E85" s="159" t="s">
        <v>100</v>
      </c>
      <c r="F85" s="158" t="s">
        <v>1939</v>
      </c>
      <c r="G85" s="158" t="s">
        <v>1940</v>
      </c>
      <c r="H85" s="158" t="s">
        <v>1941</v>
      </c>
      <c r="I85" s="158" t="s">
        <v>1937</v>
      </c>
      <c r="J85" s="158" t="s">
        <v>1942</v>
      </c>
    </row>
    <row r="86" spans="1:10" ht="51" x14ac:dyDescent="0.25">
      <c r="A86" s="158" t="s">
        <v>1423</v>
      </c>
      <c r="B86" s="157" t="s">
        <v>161</v>
      </c>
      <c r="C86" s="157" t="s">
        <v>689</v>
      </c>
      <c r="D86" s="157" t="s">
        <v>796</v>
      </c>
      <c r="E86" s="159" t="s">
        <v>690</v>
      </c>
      <c r="F86" s="158" t="s">
        <v>1943</v>
      </c>
      <c r="G86" s="158" t="s">
        <v>1944</v>
      </c>
      <c r="H86" s="158" t="s">
        <v>1945</v>
      </c>
      <c r="I86" s="158" t="s">
        <v>1946</v>
      </c>
      <c r="J86" s="158" t="s">
        <v>1947</v>
      </c>
    </row>
    <row r="87" spans="1:10" ht="38.25" x14ac:dyDescent="0.25">
      <c r="A87" s="158" t="s">
        <v>1584</v>
      </c>
      <c r="B87" s="157" t="s">
        <v>152</v>
      </c>
      <c r="C87" s="157" t="s">
        <v>1585</v>
      </c>
      <c r="D87" s="157" t="s">
        <v>661</v>
      </c>
      <c r="E87" s="159" t="s">
        <v>1277</v>
      </c>
      <c r="F87" s="158" t="s">
        <v>1709</v>
      </c>
      <c r="G87" s="158" t="s">
        <v>1948</v>
      </c>
      <c r="H87" s="158" t="s">
        <v>1949</v>
      </c>
      <c r="I87" s="158" t="s">
        <v>1946</v>
      </c>
      <c r="J87" s="158" t="s">
        <v>1950</v>
      </c>
    </row>
    <row r="88" spans="1:10" ht="25.5" x14ac:dyDescent="0.25">
      <c r="A88" s="158" t="s">
        <v>1439</v>
      </c>
      <c r="B88" s="157" t="s">
        <v>161</v>
      </c>
      <c r="C88" s="157" t="s">
        <v>281</v>
      </c>
      <c r="D88" s="157" t="s">
        <v>1042</v>
      </c>
      <c r="E88" s="159" t="s">
        <v>157</v>
      </c>
      <c r="F88" s="158" t="s">
        <v>1604</v>
      </c>
      <c r="G88" s="158" t="s">
        <v>1951</v>
      </c>
      <c r="H88" s="158" t="s">
        <v>1951</v>
      </c>
      <c r="I88" s="158" t="s">
        <v>1946</v>
      </c>
      <c r="J88" s="158" t="s">
        <v>1952</v>
      </c>
    </row>
    <row r="89" spans="1:10" ht="25.5" x14ac:dyDescent="0.25">
      <c r="A89" s="158" t="s">
        <v>155</v>
      </c>
      <c r="B89" s="157" t="s">
        <v>152</v>
      </c>
      <c r="C89" s="157" t="s">
        <v>156</v>
      </c>
      <c r="D89" s="157" t="s">
        <v>797</v>
      </c>
      <c r="E89" s="159" t="s">
        <v>157</v>
      </c>
      <c r="F89" s="158" t="s">
        <v>1617</v>
      </c>
      <c r="G89" s="158" t="s">
        <v>1953</v>
      </c>
      <c r="H89" s="158" t="s">
        <v>1954</v>
      </c>
      <c r="I89" s="158" t="s">
        <v>1955</v>
      </c>
      <c r="J89" s="158" t="s">
        <v>1956</v>
      </c>
    </row>
    <row r="90" spans="1:10" ht="51" x14ac:dyDescent="0.25">
      <c r="A90" s="158" t="s">
        <v>1341</v>
      </c>
      <c r="B90" s="157" t="s">
        <v>161</v>
      </c>
      <c r="C90" s="157" t="s">
        <v>213</v>
      </c>
      <c r="D90" s="157" t="s">
        <v>1574</v>
      </c>
      <c r="E90" s="159" t="s">
        <v>159</v>
      </c>
      <c r="F90" s="158" t="s">
        <v>1781</v>
      </c>
      <c r="G90" s="158" t="s">
        <v>1957</v>
      </c>
      <c r="H90" s="158" t="s">
        <v>1958</v>
      </c>
      <c r="I90" s="158" t="s">
        <v>1959</v>
      </c>
      <c r="J90" s="158" t="s">
        <v>1960</v>
      </c>
    </row>
    <row r="91" spans="1:10" ht="63.75" x14ac:dyDescent="0.25">
      <c r="A91" s="158" t="s">
        <v>368</v>
      </c>
      <c r="B91" s="157" t="s">
        <v>161</v>
      </c>
      <c r="C91" s="157" t="s">
        <v>369</v>
      </c>
      <c r="D91" s="157" t="s">
        <v>995</v>
      </c>
      <c r="E91" s="159" t="s">
        <v>157</v>
      </c>
      <c r="F91" s="158" t="s">
        <v>1901</v>
      </c>
      <c r="G91" s="158" t="s">
        <v>1961</v>
      </c>
      <c r="H91" s="158" t="s">
        <v>1962</v>
      </c>
      <c r="I91" s="158" t="s">
        <v>1959</v>
      </c>
      <c r="J91" s="158" t="s">
        <v>1963</v>
      </c>
    </row>
    <row r="92" spans="1:10" ht="38.25" x14ac:dyDescent="0.25">
      <c r="A92" s="158" t="s">
        <v>1404</v>
      </c>
      <c r="B92" s="157" t="s">
        <v>161</v>
      </c>
      <c r="C92" s="157" t="s">
        <v>261</v>
      </c>
      <c r="D92" s="157" t="s">
        <v>937</v>
      </c>
      <c r="E92" s="159" t="s">
        <v>159</v>
      </c>
      <c r="F92" s="158" t="s">
        <v>1964</v>
      </c>
      <c r="G92" s="158" t="s">
        <v>1965</v>
      </c>
      <c r="H92" s="158" t="s">
        <v>1966</v>
      </c>
      <c r="I92" s="158" t="s">
        <v>1967</v>
      </c>
      <c r="J92" s="158" t="s">
        <v>1968</v>
      </c>
    </row>
    <row r="93" spans="1:10" ht="63.75" x14ac:dyDescent="0.25">
      <c r="A93" s="158" t="s">
        <v>1539</v>
      </c>
      <c r="B93" s="157" t="s">
        <v>161</v>
      </c>
      <c r="C93" s="157" t="s">
        <v>394</v>
      </c>
      <c r="D93" s="157" t="s">
        <v>995</v>
      </c>
      <c r="E93" s="159" t="s">
        <v>100</v>
      </c>
      <c r="F93" s="158" t="s">
        <v>1739</v>
      </c>
      <c r="G93" s="158" t="s">
        <v>1969</v>
      </c>
      <c r="H93" s="158" t="s">
        <v>1970</v>
      </c>
      <c r="I93" s="158" t="s">
        <v>1967</v>
      </c>
      <c r="J93" s="158" t="s">
        <v>1971</v>
      </c>
    </row>
    <row r="94" spans="1:10" ht="63.75" x14ac:dyDescent="0.25">
      <c r="A94" s="158" t="s">
        <v>1304</v>
      </c>
      <c r="B94" s="157" t="s">
        <v>161</v>
      </c>
      <c r="C94" s="157" t="s">
        <v>177</v>
      </c>
      <c r="D94" s="157" t="s">
        <v>814</v>
      </c>
      <c r="E94" s="159" t="s">
        <v>166</v>
      </c>
      <c r="F94" s="158" t="s">
        <v>1972</v>
      </c>
      <c r="G94" s="158" t="s">
        <v>1973</v>
      </c>
      <c r="H94" s="158" t="s">
        <v>1974</v>
      </c>
      <c r="I94" s="158" t="s">
        <v>1967</v>
      </c>
      <c r="J94" s="158" t="s">
        <v>1975</v>
      </c>
    </row>
    <row r="95" spans="1:10" ht="63.75" x14ac:dyDescent="0.25">
      <c r="A95" s="158" t="s">
        <v>305</v>
      </c>
      <c r="B95" s="157" t="s">
        <v>152</v>
      </c>
      <c r="C95" s="157" t="s">
        <v>306</v>
      </c>
      <c r="D95" s="157" t="s">
        <v>661</v>
      </c>
      <c r="E95" s="159" t="s">
        <v>153</v>
      </c>
      <c r="F95" s="158" t="s">
        <v>1838</v>
      </c>
      <c r="G95" s="158" t="s">
        <v>1976</v>
      </c>
      <c r="H95" s="158" t="s">
        <v>1977</v>
      </c>
      <c r="I95" s="158" t="s">
        <v>1978</v>
      </c>
      <c r="J95" s="158" t="s">
        <v>1979</v>
      </c>
    </row>
    <row r="96" spans="1:10" ht="38.25" x14ac:dyDescent="0.25">
      <c r="A96" s="158" t="s">
        <v>1534</v>
      </c>
      <c r="B96" s="157" t="s">
        <v>152</v>
      </c>
      <c r="C96" s="157" t="s">
        <v>1535</v>
      </c>
      <c r="D96" s="157" t="s">
        <v>661</v>
      </c>
      <c r="E96" s="159" t="s">
        <v>100</v>
      </c>
      <c r="F96" s="158" t="s">
        <v>1980</v>
      </c>
      <c r="G96" s="158" t="s">
        <v>1981</v>
      </c>
      <c r="H96" s="158" t="s">
        <v>1982</v>
      </c>
      <c r="I96" s="158" t="s">
        <v>1978</v>
      </c>
      <c r="J96" s="158" t="s">
        <v>1983</v>
      </c>
    </row>
    <row r="97" spans="1:10" ht="51" x14ac:dyDescent="0.25">
      <c r="A97" s="158" t="s">
        <v>1353</v>
      </c>
      <c r="B97" s="157" t="s">
        <v>161</v>
      </c>
      <c r="C97" s="157" t="s">
        <v>220</v>
      </c>
      <c r="D97" s="157" t="s">
        <v>1575</v>
      </c>
      <c r="E97" s="159" t="s">
        <v>159</v>
      </c>
      <c r="F97" s="158" t="s">
        <v>1880</v>
      </c>
      <c r="G97" s="158" t="s">
        <v>1984</v>
      </c>
      <c r="H97" s="158" t="s">
        <v>1985</v>
      </c>
      <c r="I97" s="158" t="s">
        <v>1986</v>
      </c>
      <c r="J97" s="158" t="s">
        <v>1987</v>
      </c>
    </row>
    <row r="98" spans="1:10" ht="38.25" x14ac:dyDescent="0.25">
      <c r="A98" s="158" t="s">
        <v>1334</v>
      </c>
      <c r="B98" s="157" t="s">
        <v>161</v>
      </c>
      <c r="C98" s="157" t="s">
        <v>209</v>
      </c>
      <c r="D98" s="157" t="s">
        <v>976</v>
      </c>
      <c r="E98" s="159" t="s">
        <v>159</v>
      </c>
      <c r="F98" s="158" t="s">
        <v>1988</v>
      </c>
      <c r="G98" s="158" t="s">
        <v>1989</v>
      </c>
      <c r="H98" s="158" t="s">
        <v>1990</v>
      </c>
      <c r="I98" s="158" t="s">
        <v>1986</v>
      </c>
      <c r="J98" s="158" t="s">
        <v>1991</v>
      </c>
    </row>
    <row r="99" spans="1:10" ht="38.25" x14ac:dyDescent="0.25">
      <c r="A99" s="158" t="s">
        <v>1443</v>
      </c>
      <c r="B99" s="157" t="s">
        <v>161</v>
      </c>
      <c r="C99" s="157" t="s">
        <v>283</v>
      </c>
      <c r="D99" s="157" t="s">
        <v>1042</v>
      </c>
      <c r="E99" s="159" t="s">
        <v>157</v>
      </c>
      <c r="F99" s="158" t="s">
        <v>1992</v>
      </c>
      <c r="G99" s="158" t="s">
        <v>1993</v>
      </c>
      <c r="H99" s="158" t="s">
        <v>1994</v>
      </c>
      <c r="I99" s="158" t="s">
        <v>1986</v>
      </c>
      <c r="J99" s="158" t="s">
        <v>1995</v>
      </c>
    </row>
    <row r="100" spans="1:10" ht="63.75" x14ac:dyDescent="0.25">
      <c r="A100" s="158" t="s">
        <v>1552</v>
      </c>
      <c r="B100" s="157" t="s">
        <v>161</v>
      </c>
      <c r="C100" s="157" t="s">
        <v>406</v>
      </c>
      <c r="D100" s="157" t="s">
        <v>995</v>
      </c>
      <c r="E100" s="159" t="s">
        <v>100</v>
      </c>
      <c r="F100" s="158" t="s">
        <v>1996</v>
      </c>
      <c r="G100" s="158" t="s">
        <v>1997</v>
      </c>
      <c r="H100" s="158" t="s">
        <v>1998</v>
      </c>
      <c r="I100" s="158" t="s">
        <v>1986</v>
      </c>
      <c r="J100" s="158" t="s">
        <v>1999</v>
      </c>
    </row>
    <row r="101" spans="1:10" ht="63.75" x14ac:dyDescent="0.25">
      <c r="A101" s="158" t="s">
        <v>349</v>
      </c>
      <c r="B101" s="157" t="s">
        <v>152</v>
      </c>
      <c r="C101" s="157" t="s">
        <v>350</v>
      </c>
      <c r="D101" s="157" t="s">
        <v>995</v>
      </c>
      <c r="E101" s="159" t="s">
        <v>157</v>
      </c>
      <c r="F101" s="158" t="s">
        <v>1901</v>
      </c>
      <c r="G101" s="158" t="s">
        <v>2000</v>
      </c>
      <c r="H101" s="158" t="s">
        <v>2001</v>
      </c>
      <c r="I101" s="158" t="s">
        <v>2002</v>
      </c>
      <c r="J101" s="158" t="s">
        <v>2003</v>
      </c>
    </row>
    <row r="102" spans="1:10" ht="25.5" x14ac:dyDescent="0.25">
      <c r="A102" s="158" t="s">
        <v>684</v>
      </c>
      <c r="B102" s="157" t="s">
        <v>152</v>
      </c>
      <c r="C102" s="157" t="s">
        <v>685</v>
      </c>
      <c r="D102" s="157" t="s">
        <v>791</v>
      </c>
      <c r="E102" s="159" t="s">
        <v>157</v>
      </c>
      <c r="F102" s="158" t="s">
        <v>1604</v>
      </c>
      <c r="G102" s="158" t="s">
        <v>2004</v>
      </c>
      <c r="H102" s="158" t="s">
        <v>2004</v>
      </c>
      <c r="I102" s="158" t="s">
        <v>2002</v>
      </c>
      <c r="J102" s="158" t="s">
        <v>2005</v>
      </c>
    </row>
    <row r="103" spans="1:10" ht="25.5" x14ac:dyDescent="0.25">
      <c r="A103" s="158" t="s">
        <v>682</v>
      </c>
      <c r="B103" s="157" t="s">
        <v>152</v>
      </c>
      <c r="C103" s="157" t="s">
        <v>683</v>
      </c>
      <c r="D103" s="157" t="s">
        <v>791</v>
      </c>
      <c r="E103" s="159" t="s">
        <v>157</v>
      </c>
      <c r="F103" s="158" t="s">
        <v>1604</v>
      </c>
      <c r="G103" s="158" t="s">
        <v>2004</v>
      </c>
      <c r="H103" s="158" t="s">
        <v>2004</v>
      </c>
      <c r="I103" s="158" t="s">
        <v>2002</v>
      </c>
      <c r="J103" s="158" t="s">
        <v>2006</v>
      </c>
    </row>
    <row r="104" spans="1:10" ht="25.5" x14ac:dyDescent="0.25">
      <c r="A104" s="158" t="s">
        <v>1374</v>
      </c>
      <c r="B104" s="157" t="s">
        <v>161</v>
      </c>
      <c r="C104" s="157" t="s">
        <v>235</v>
      </c>
      <c r="D104" s="157" t="s">
        <v>889</v>
      </c>
      <c r="E104" s="159" t="s">
        <v>159</v>
      </c>
      <c r="F104" s="158" t="s">
        <v>2007</v>
      </c>
      <c r="G104" s="158" t="s">
        <v>2008</v>
      </c>
      <c r="H104" s="158" t="s">
        <v>2009</v>
      </c>
      <c r="I104" s="158" t="s">
        <v>2010</v>
      </c>
      <c r="J104" s="158" t="s">
        <v>2011</v>
      </c>
    </row>
    <row r="105" spans="1:10" ht="63.75" x14ac:dyDescent="0.25">
      <c r="A105" s="158" t="s">
        <v>1414</v>
      </c>
      <c r="B105" s="157" t="s">
        <v>161</v>
      </c>
      <c r="C105" s="157" t="s">
        <v>675</v>
      </c>
      <c r="D105" s="157" t="s">
        <v>1576</v>
      </c>
      <c r="E105" s="159" t="s">
        <v>100</v>
      </c>
      <c r="F105" s="158" t="s">
        <v>2012</v>
      </c>
      <c r="G105" s="158" t="s">
        <v>2013</v>
      </c>
      <c r="H105" s="158" t="s">
        <v>2014</v>
      </c>
      <c r="I105" s="158" t="s">
        <v>2010</v>
      </c>
      <c r="J105" s="158" t="s">
        <v>2015</v>
      </c>
    </row>
    <row r="106" spans="1:10" ht="51" x14ac:dyDescent="0.25">
      <c r="A106" s="158" t="s">
        <v>224</v>
      </c>
      <c r="B106" s="157" t="s">
        <v>161</v>
      </c>
      <c r="C106" s="157" t="s">
        <v>225</v>
      </c>
      <c r="D106" s="157" t="s">
        <v>975</v>
      </c>
      <c r="E106" s="159" t="s">
        <v>159</v>
      </c>
      <c r="F106" s="158" t="s">
        <v>2016</v>
      </c>
      <c r="G106" s="158" t="s">
        <v>2017</v>
      </c>
      <c r="H106" s="158" t="s">
        <v>2018</v>
      </c>
      <c r="I106" s="158" t="s">
        <v>2010</v>
      </c>
      <c r="J106" s="158" t="s">
        <v>2019</v>
      </c>
    </row>
    <row r="107" spans="1:10" ht="25.5" x14ac:dyDescent="0.25">
      <c r="A107" s="158" t="s">
        <v>1378</v>
      </c>
      <c r="B107" s="157" t="s">
        <v>161</v>
      </c>
      <c r="C107" s="157" t="s">
        <v>237</v>
      </c>
      <c r="D107" s="157" t="s">
        <v>889</v>
      </c>
      <c r="E107" s="159" t="s">
        <v>159</v>
      </c>
      <c r="F107" s="158" t="s">
        <v>2007</v>
      </c>
      <c r="G107" s="158" t="s">
        <v>2020</v>
      </c>
      <c r="H107" s="158" t="s">
        <v>2021</v>
      </c>
      <c r="I107" s="158" t="s">
        <v>2010</v>
      </c>
      <c r="J107" s="158" t="s">
        <v>2022</v>
      </c>
    </row>
    <row r="108" spans="1:10" ht="38.25" x14ac:dyDescent="0.25">
      <c r="A108" s="158" t="s">
        <v>1555</v>
      </c>
      <c r="B108" s="157" t="s">
        <v>152</v>
      </c>
      <c r="C108" s="157" t="s">
        <v>1556</v>
      </c>
      <c r="D108" s="157" t="s">
        <v>661</v>
      </c>
      <c r="E108" s="159" t="s">
        <v>100</v>
      </c>
      <c r="F108" s="158" t="s">
        <v>2023</v>
      </c>
      <c r="G108" s="158" t="s">
        <v>2024</v>
      </c>
      <c r="H108" s="158" t="s">
        <v>2025</v>
      </c>
      <c r="I108" s="158" t="s">
        <v>2010</v>
      </c>
      <c r="J108" s="158" t="s">
        <v>2026</v>
      </c>
    </row>
    <row r="109" spans="1:10" ht="63.75" x14ac:dyDescent="0.25">
      <c r="A109" s="158" t="s">
        <v>360</v>
      </c>
      <c r="B109" s="157" t="s">
        <v>152</v>
      </c>
      <c r="C109" s="157" t="s">
        <v>361</v>
      </c>
      <c r="D109" s="157" t="s">
        <v>995</v>
      </c>
      <c r="E109" s="159" t="s">
        <v>100</v>
      </c>
      <c r="F109" s="158" t="s">
        <v>1831</v>
      </c>
      <c r="G109" s="158" t="s">
        <v>2027</v>
      </c>
      <c r="H109" s="158" t="s">
        <v>2028</v>
      </c>
      <c r="I109" s="158" t="s">
        <v>2010</v>
      </c>
      <c r="J109" s="158" t="s">
        <v>2029</v>
      </c>
    </row>
    <row r="110" spans="1:10" ht="25.5" x14ac:dyDescent="0.25">
      <c r="A110" s="158" t="s">
        <v>362</v>
      </c>
      <c r="B110" s="157" t="s">
        <v>161</v>
      </c>
      <c r="C110" s="157" t="s">
        <v>363</v>
      </c>
      <c r="D110" s="157" t="s">
        <v>814</v>
      </c>
      <c r="E110" s="159" t="s">
        <v>166</v>
      </c>
      <c r="F110" s="158" t="s">
        <v>2030</v>
      </c>
      <c r="G110" s="158" t="s">
        <v>2031</v>
      </c>
      <c r="H110" s="158" t="s">
        <v>2032</v>
      </c>
      <c r="I110" s="158" t="s">
        <v>2010</v>
      </c>
      <c r="J110" s="158" t="s">
        <v>2033</v>
      </c>
    </row>
    <row r="111" spans="1:10" ht="63.75" x14ac:dyDescent="0.25">
      <c r="A111" s="158" t="s">
        <v>1465</v>
      </c>
      <c r="B111" s="157" t="s">
        <v>161</v>
      </c>
      <c r="C111" s="157" t="s">
        <v>309</v>
      </c>
      <c r="D111" s="157" t="s">
        <v>995</v>
      </c>
      <c r="E111" s="159" t="s">
        <v>157</v>
      </c>
      <c r="F111" s="158" t="s">
        <v>1627</v>
      </c>
      <c r="G111" s="158" t="s">
        <v>2034</v>
      </c>
      <c r="H111" s="158" t="s">
        <v>2035</v>
      </c>
      <c r="I111" s="158" t="s">
        <v>2010</v>
      </c>
      <c r="J111" s="158" t="s">
        <v>2036</v>
      </c>
    </row>
    <row r="112" spans="1:10" ht="51" x14ac:dyDescent="0.25">
      <c r="A112" s="158" t="s">
        <v>266</v>
      </c>
      <c r="B112" s="157" t="s">
        <v>152</v>
      </c>
      <c r="C112" s="157" t="s">
        <v>267</v>
      </c>
      <c r="D112" s="157" t="s">
        <v>937</v>
      </c>
      <c r="E112" s="159" t="s">
        <v>100</v>
      </c>
      <c r="F112" s="158" t="s">
        <v>2037</v>
      </c>
      <c r="G112" s="158" t="s">
        <v>2038</v>
      </c>
      <c r="H112" s="158" t="s">
        <v>2039</v>
      </c>
      <c r="I112" s="158" t="s">
        <v>2010</v>
      </c>
      <c r="J112" s="158" t="s">
        <v>2040</v>
      </c>
    </row>
    <row r="113" spans="1:10" ht="25.5" x14ac:dyDescent="0.25">
      <c r="A113" s="158" t="s">
        <v>1400</v>
      </c>
      <c r="B113" s="157" t="s">
        <v>161</v>
      </c>
      <c r="C113" s="157" t="s">
        <v>259</v>
      </c>
      <c r="D113" s="157" t="s">
        <v>833</v>
      </c>
      <c r="E113" s="159" t="s">
        <v>159</v>
      </c>
      <c r="F113" s="158" t="s">
        <v>2041</v>
      </c>
      <c r="G113" s="158" t="s">
        <v>2042</v>
      </c>
      <c r="H113" s="158" t="s">
        <v>2043</v>
      </c>
      <c r="I113" s="158" t="s">
        <v>2044</v>
      </c>
      <c r="J113" s="158" t="s">
        <v>2045</v>
      </c>
    </row>
    <row r="114" spans="1:10" ht="25.5" x14ac:dyDescent="0.25">
      <c r="A114" s="158" t="s">
        <v>181</v>
      </c>
      <c r="B114" s="157" t="s">
        <v>152</v>
      </c>
      <c r="C114" s="157" t="s">
        <v>182</v>
      </c>
      <c r="D114" s="157">
        <v>51</v>
      </c>
      <c r="E114" s="159" t="s">
        <v>166</v>
      </c>
      <c r="F114" s="158" t="s">
        <v>1799</v>
      </c>
      <c r="G114" s="158" t="s">
        <v>2046</v>
      </c>
      <c r="H114" s="158" t="s">
        <v>2047</v>
      </c>
      <c r="I114" s="158" t="s">
        <v>2044</v>
      </c>
      <c r="J114" s="158" t="s">
        <v>2048</v>
      </c>
    </row>
    <row r="115" spans="1:10" ht="63.75" x14ac:dyDescent="0.25">
      <c r="A115" s="158" t="s">
        <v>1407</v>
      </c>
      <c r="B115" s="157" t="s">
        <v>161</v>
      </c>
      <c r="C115" s="157" t="s">
        <v>263</v>
      </c>
      <c r="D115" s="157" t="s">
        <v>1573</v>
      </c>
      <c r="E115" s="159" t="s">
        <v>159</v>
      </c>
      <c r="F115" s="158" t="s">
        <v>2049</v>
      </c>
      <c r="G115" s="158" t="s">
        <v>2050</v>
      </c>
      <c r="H115" s="158" t="s">
        <v>2051</v>
      </c>
      <c r="I115" s="158" t="s">
        <v>2044</v>
      </c>
      <c r="J115" s="158" t="s">
        <v>2052</v>
      </c>
    </row>
    <row r="116" spans="1:10" ht="25.5" x14ac:dyDescent="0.25">
      <c r="A116" s="158" t="s">
        <v>1451</v>
      </c>
      <c r="B116" s="157" t="s">
        <v>161</v>
      </c>
      <c r="C116" s="157" t="s">
        <v>287</v>
      </c>
      <c r="D116" s="157" t="s">
        <v>1042</v>
      </c>
      <c r="E116" s="159" t="s">
        <v>157</v>
      </c>
      <c r="F116" s="158" t="s">
        <v>1617</v>
      </c>
      <c r="G116" s="158" t="s">
        <v>2053</v>
      </c>
      <c r="H116" s="158" t="s">
        <v>2054</v>
      </c>
      <c r="I116" s="158" t="s">
        <v>2044</v>
      </c>
      <c r="J116" s="158" t="s">
        <v>2055</v>
      </c>
    </row>
    <row r="117" spans="1:10" ht="51" x14ac:dyDescent="0.25">
      <c r="A117" s="158" t="s">
        <v>1421</v>
      </c>
      <c r="B117" s="157" t="s">
        <v>161</v>
      </c>
      <c r="C117" s="157" t="s">
        <v>687</v>
      </c>
      <c r="D117" s="157" t="s">
        <v>796</v>
      </c>
      <c r="E117" s="159" t="s">
        <v>688</v>
      </c>
      <c r="F117" s="158" t="s">
        <v>1843</v>
      </c>
      <c r="G117" s="158" t="s">
        <v>2056</v>
      </c>
      <c r="H117" s="158" t="s">
        <v>2057</v>
      </c>
      <c r="I117" s="158" t="s">
        <v>2044</v>
      </c>
      <c r="J117" s="158" t="s">
        <v>2058</v>
      </c>
    </row>
    <row r="118" spans="1:10" ht="63.75" x14ac:dyDescent="0.25">
      <c r="A118" s="158" t="s">
        <v>364</v>
      </c>
      <c r="B118" s="157" t="s">
        <v>152</v>
      </c>
      <c r="C118" s="157" t="s">
        <v>365</v>
      </c>
      <c r="D118" s="157" t="s">
        <v>995</v>
      </c>
      <c r="E118" s="159" t="s">
        <v>100</v>
      </c>
      <c r="F118" s="158" t="s">
        <v>1838</v>
      </c>
      <c r="G118" s="158" t="s">
        <v>2059</v>
      </c>
      <c r="H118" s="158" t="s">
        <v>2060</v>
      </c>
      <c r="I118" s="158" t="s">
        <v>2044</v>
      </c>
      <c r="J118" s="158" t="s">
        <v>2061</v>
      </c>
    </row>
    <row r="119" spans="1:10" ht="25.5" x14ac:dyDescent="0.25">
      <c r="A119" s="158" t="s">
        <v>1402</v>
      </c>
      <c r="B119" s="157" t="s">
        <v>161</v>
      </c>
      <c r="C119" s="157" t="s">
        <v>260</v>
      </c>
      <c r="D119" s="157" t="s">
        <v>937</v>
      </c>
      <c r="E119" s="159" t="s">
        <v>159</v>
      </c>
      <c r="F119" s="158" t="s">
        <v>2041</v>
      </c>
      <c r="G119" s="158" t="s">
        <v>2062</v>
      </c>
      <c r="H119" s="158" t="s">
        <v>2063</v>
      </c>
      <c r="I119" s="158" t="s">
        <v>2064</v>
      </c>
      <c r="J119" s="158" t="s">
        <v>2065</v>
      </c>
    </row>
    <row r="120" spans="1:10" ht="63.75" x14ac:dyDescent="0.25">
      <c r="A120" s="158" t="s">
        <v>333</v>
      </c>
      <c r="B120" s="157" t="s">
        <v>161</v>
      </c>
      <c r="C120" s="157" t="s">
        <v>334</v>
      </c>
      <c r="D120" s="157" t="s">
        <v>995</v>
      </c>
      <c r="E120" s="159" t="s">
        <v>100</v>
      </c>
      <c r="F120" s="158" t="s">
        <v>2066</v>
      </c>
      <c r="G120" s="158" t="s">
        <v>2067</v>
      </c>
      <c r="H120" s="158" t="s">
        <v>2068</v>
      </c>
      <c r="I120" s="158" t="s">
        <v>2064</v>
      </c>
      <c r="J120" s="158" t="s">
        <v>2069</v>
      </c>
    </row>
    <row r="121" spans="1:10" ht="63.75" x14ac:dyDescent="0.25">
      <c r="A121" s="158" t="s">
        <v>354</v>
      </c>
      <c r="B121" s="157" t="s">
        <v>152</v>
      </c>
      <c r="C121" s="157" t="s">
        <v>355</v>
      </c>
      <c r="D121" s="157" t="s">
        <v>995</v>
      </c>
      <c r="E121" s="159" t="s">
        <v>100</v>
      </c>
      <c r="F121" s="158" t="s">
        <v>1744</v>
      </c>
      <c r="G121" s="158" t="s">
        <v>2070</v>
      </c>
      <c r="H121" s="158" t="s">
        <v>2071</v>
      </c>
      <c r="I121" s="158" t="s">
        <v>2064</v>
      </c>
      <c r="J121" s="158" t="s">
        <v>2072</v>
      </c>
    </row>
    <row r="122" spans="1:10" ht="38.25" x14ac:dyDescent="0.25">
      <c r="A122" s="158" t="s">
        <v>1449</v>
      </c>
      <c r="B122" s="157" t="s">
        <v>161</v>
      </c>
      <c r="C122" s="157" t="s">
        <v>286</v>
      </c>
      <c r="D122" s="157" t="s">
        <v>1042</v>
      </c>
      <c r="E122" s="159" t="s">
        <v>157</v>
      </c>
      <c r="F122" s="158" t="s">
        <v>1617</v>
      </c>
      <c r="G122" s="158" t="s">
        <v>2073</v>
      </c>
      <c r="H122" s="158" t="s">
        <v>2074</v>
      </c>
      <c r="I122" s="158" t="s">
        <v>2064</v>
      </c>
      <c r="J122" s="158" t="s">
        <v>2075</v>
      </c>
    </row>
    <row r="123" spans="1:10" ht="63.75" x14ac:dyDescent="0.25">
      <c r="A123" s="158" t="s">
        <v>1519</v>
      </c>
      <c r="B123" s="157" t="s">
        <v>161</v>
      </c>
      <c r="C123" s="157" t="s">
        <v>348</v>
      </c>
      <c r="D123" s="157" t="s">
        <v>995</v>
      </c>
      <c r="E123" s="159" t="s">
        <v>100</v>
      </c>
      <c r="F123" s="158" t="s">
        <v>1939</v>
      </c>
      <c r="G123" s="158" t="s">
        <v>2076</v>
      </c>
      <c r="H123" s="158" t="s">
        <v>2077</v>
      </c>
      <c r="I123" s="158" t="s">
        <v>2064</v>
      </c>
      <c r="J123" s="158" t="s">
        <v>2078</v>
      </c>
    </row>
    <row r="124" spans="1:10" ht="38.25" x14ac:dyDescent="0.25">
      <c r="A124" s="158" t="s">
        <v>1293</v>
      </c>
      <c r="B124" s="157" t="s">
        <v>161</v>
      </c>
      <c r="C124" s="157" t="s">
        <v>170</v>
      </c>
      <c r="D124" s="157" t="s">
        <v>791</v>
      </c>
      <c r="E124" s="159" t="s">
        <v>159</v>
      </c>
      <c r="F124" s="158" t="s">
        <v>1848</v>
      </c>
      <c r="G124" s="158" t="s">
        <v>2079</v>
      </c>
      <c r="H124" s="158" t="s">
        <v>2080</v>
      </c>
      <c r="I124" s="158" t="s">
        <v>2064</v>
      </c>
      <c r="J124" s="158" t="s">
        <v>2081</v>
      </c>
    </row>
    <row r="125" spans="1:10" ht="63.75" x14ac:dyDescent="0.25">
      <c r="A125" s="158" t="s">
        <v>399</v>
      </c>
      <c r="B125" s="157" t="s">
        <v>152</v>
      </c>
      <c r="C125" s="157" t="s">
        <v>400</v>
      </c>
      <c r="D125" s="157" t="s">
        <v>995</v>
      </c>
      <c r="E125" s="159" t="s">
        <v>100</v>
      </c>
      <c r="F125" s="158" t="s">
        <v>1838</v>
      </c>
      <c r="G125" s="158" t="s">
        <v>2082</v>
      </c>
      <c r="H125" s="158" t="s">
        <v>2083</v>
      </c>
      <c r="I125" s="158" t="s">
        <v>2064</v>
      </c>
      <c r="J125" s="158" t="s">
        <v>2084</v>
      </c>
    </row>
    <row r="126" spans="1:10" ht="25.5" x14ac:dyDescent="0.25">
      <c r="A126" s="158" t="s">
        <v>1332</v>
      </c>
      <c r="B126" s="157" t="s">
        <v>161</v>
      </c>
      <c r="C126" s="157" t="s">
        <v>208</v>
      </c>
      <c r="D126" s="157" t="s">
        <v>833</v>
      </c>
      <c r="E126" s="159" t="s">
        <v>100</v>
      </c>
      <c r="F126" s="158" t="s">
        <v>2085</v>
      </c>
      <c r="G126" s="158" t="s">
        <v>2086</v>
      </c>
      <c r="H126" s="158" t="s">
        <v>2087</v>
      </c>
      <c r="I126" s="158" t="s">
        <v>2064</v>
      </c>
      <c r="J126" s="158" t="s">
        <v>2088</v>
      </c>
    </row>
    <row r="127" spans="1:10" ht="25.5" x14ac:dyDescent="0.25">
      <c r="A127" s="158" t="s">
        <v>1328</v>
      </c>
      <c r="B127" s="157" t="s">
        <v>161</v>
      </c>
      <c r="C127" s="157" t="s">
        <v>206</v>
      </c>
      <c r="D127" s="157" t="s">
        <v>833</v>
      </c>
      <c r="E127" s="159" t="s">
        <v>100</v>
      </c>
      <c r="F127" s="158" t="s">
        <v>2089</v>
      </c>
      <c r="G127" s="158" t="s">
        <v>2090</v>
      </c>
      <c r="H127" s="158" t="s">
        <v>2091</v>
      </c>
      <c r="I127" s="158" t="s">
        <v>2064</v>
      </c>
      <c r="J127" s="158" t="s">
        <v>2092</v>
      </c>
    </row>
    <row r="128" spans="1:10" ht="63.75" x14ac:dyDescent="0.25">
      <c r="A128" s="158" t="s">
        <v>1550</v>
      </c>
      <c r="B128" s="157" t="s">
        <v>161</v>
      </c>
      <c r="C128" s="157" t="s">
        <v>405</v>
      </c>
      <c r="D128" s="157" t="s">
        <v>995</v>
      </c>
      <c r="E128" s="159" t="s">
        <v>100</v>
      </c>
      <c r="F128" s="158" t="s">
        <v>2093</v>
      </c>
      <c r="G128" s="158" t="s">
        <v>2094</v>
      </c>
      <c r="H128" s="158" t="s">
        <v>2095</v>
      </c>
      <c r="I128" s="158" t="s">
        <v>2096</v>
      </c>
      <c r="J128" s="158" t="s">
        <v>2097</v>
      </c>
    </row>
    <row r="129" spans="1:10" ht="63.75" x14ac:dyDescent="0.25">
      <c r="A129" s="158" t="s">
        <v>380</v>
      </c>
      <c r="B129" s="157" t="s">
        <v>152</v>
      </c>
      <c r="C129" s="157" t="s">
        <v>381</v>
      </c>
      <c r="D129" s="157" t="s">
        <v>995</v>
      </c>
      <c r="E129" s="159" t="s">
        <v>157</v>
      </c>
      <c r="F129" s="158" t="s">
        <v>1604</v>
      </c>
      <c r="G129" s="158" t="s">
        <v>2098</v>
      </c>
      <c r="H129" s="158" t="s">
        <v>2098</v>
      </c>
      <c r="I129" s="158" t="s">
        <v>2096</v>
      </c>
      <c r="J129" s="158" t="s">
        <v>2099</v>
      </c>
    </row>
    <row r="130" spans="1:10" ht="63.75" x14ac:dyDescent="0.25">
      <c r="A130" s="158" t="s">
        <v>1529</v>
      </c>
      <c r="B130" s="157" t="s">
        <v>161</v>
      </c>
      <c r="C130" s="157" t="s">
        <v>373</v>
      </c>
      <c r="D130" s="157" t="s">
        <v>995</v>
      </c>
      <c r="E130" s="159" t="s">
        <v>157</v>
      </c>
      <c r="F130" s="158" t="s">
        <v>1838</v>
      </c>
      <c r="G130" s="158" t="s">
        <v>2100</v>
      </c>
      <c r="H130" s="158" t="s">
        <v>2101</v>
      </c>
      <c r="I130" s="158" t="s">
        <v>2096</v>
      </c>
      <c r="J130" s="158" t="s">
        <v>2102</v>
      </c>
    </row>
    <row r="131" spans="1:10" ht="38.25" x14ac:dyDescent="0.25">
      <c r="A131" s="158" t="s">
        <v>1445</v>
      </c>
      <c r="B131" s="157" t="s">
        <v>161</v>
      </c>
      <c r="C131" s="157" t="s">
        <v>284</v>
      </c>
      <c r="D131" s="157" t="s">
        <v>1042</v>
      </c>
      <c r="E131" s="159" t="s">
        <v>157</v>
      </c>
      <c r="F131" s="158" t="s">
        <v>1604</v>
      </c>
      <c r="G131" s="158" t="s">
        <v>2103</v>
      </c>
      <c r="H131" s="158" t="s">
        <v>2103</v>
      </c>
      <c r="I131" s="158" t="s">
        <v>2096</v>
      </c>
      <c r="J131" s="158" t="s">
        <v>2104</v>
      </c>
    </row>
    <row r="132" spans="1:10" ht="25.5" x14ac:dyDescent="0.25">
      <c r="A132" s="158" t="s">
        <v>1376</v>
      </c>
      <c r="B132" s="157" t="s">
        <v>161</v>
      </c>
      <c r="C132" s="157" t="s">
        <v>236</v>
      </c>
      <c r="D132" s="157" t="s">
        <v>889</v>
      </c>
      <c r="E132" s="159" t="s">
        <v>159</v>
      </c>
      <c r="F132" s="158" t="s">
        <v>2007</v>
      </c>
      <c r="G132" s="158" t="s">
        <v>2105</v>
      </c>
      <c r="H132" s="158" t="s">
        <v>2106</v>
      </c>
      <c r="I132" s="158" t="s">
        <v>2107</v>
      </c>
      <c r="J132" s="158" t="s">
        <v>2108</v>
      </c>
    </row>
    <row r="133" spans="1:10" ht="63.75" x14ac:dyDescent="0.25">
      <c r="A133" s="158" t="s">
        <v>366</v>
      </c>
      <c r="B133" s="157" t="s">
        <v>152</v>
      </c>
      <c r="C133" s="157" t="s">
        <v>367</v>
      </c>
      <c r="D133" s="157" t="s">
        <v>995</v>
      </c>
      <c r="E133" s="159" t="s">
        <v>100</v>
      </c>
      <c r="F133" s="158" t="s">
        <v>2109</v>
      </c>
      <c r="G133" s="158" t="s">
        <v>2110</v>
      </c>
      <c r="H133" s="158" t="s">
        <v>2111</v>
      </c>
      <c r="I133" s="158" t="s">
        <v>2107</v>
      </c>
      <c r="J133" s="158" t="s">
        <v>2112</v>
      </c>
    </row>
    <row r="134" spans="1:10" ht="38.25" x14ac:dyDescent="0.25">
      <c r="A134" s="158" t="s">
        <v>397</v>
      </c>
      <c r="B134" s="157" t="s">
        <v>161</v>
      </c>
      <c r="C134" s="157" t="s">
        <v>398</v>
      </c>
      <c r="D134" s="157" t="s">
        <v>1042</v>
      </c>
      <c r="E134" s="159" t="s">
        <v>100</v>
      </c>
      <c r="F134" s="158" t="s">
        <v>1739</v>
      </c>
      <c r="G134" s="158" t="s">
        <v>2113</v>
      </c>
      <c r="H134" s="158" t="s">
        <v>2114</v>
      </c>
      <c r="I134" s="158" t="s">
        <v>2107</v>
      </c>
      <c r="J134" s="158" t="s">
        <v>2115</v>
      </c>
    </row>
    <row r="135" spans="1:10" ht="25.5" x14ac:dyDescent="0.25">
      <c r="A135" s="158" t="s">
        <v>1330</v>
      </c>
      <c r="B135" s="157" t="s">
        <v>161</v>
      </c>
      <c r="C135" s="157" t="s">
        <v>207</v>
      </c>
      <c r="D135" s="157" t="s">
        <v>833</v>
      </c>
      <c r="E135" s="159" t="s">
        <v>100</v>
      </c>
      <c r="F135" s="158" t="s">
        <v>2116</v>
      </c>
      <c r="G135" s="158" t="s">
        <v>2117</v>
      </c>
      <c r="H135" s="158" t="s">
        <v>2118</v>
      </c>
      <c r="I135" s="158" t="s">
        <v>2107</v>
      </c>
      <c r="J135" s="158" t="s">
        <v>2119</v>
      </c>
    </row>
    <row r="136" spans="1:10" ht="51" x14ac:dyDescent="0.25">
      <c r="A136" s="158" t="s">
        <v>245</v>
      </c>
      <c r="B136" s="157" t="s">
        <v>152</v>
      </c>
      <c r="C136" s="157" t="s">
        <v>246</v>
      </c>
      <c r="D136" s="157" t="s">
        <v>889</v>
      </c>
      <c r="E136" s="159" t="s">
        <v>114</v>
      </c>
      <c r="F136" s="158" t="s">
        <v>2120</v>
      </c>
      <c r="G136" s="158" t="s">
        <v>2121</v>
      </c>
      <c r="H136" s="158" t="s">
        <v>2122</v>
      </c>
      <c r="I136" s="158" t="s">
        <v>2107</v>
      </c>
      <c r="J136" s="158" t="s">
        <v>2123</v>
      </c>
    </row>
    <row r="137" spans="1:10" ht="25.5" x14ac:dyDescent="0.25">
      <c r="A137" s="158" t="s">
        <v>1326</v>
      </c>
      <c r="B137" s="157" t="s">
        <v>161</v>
      </c>
      <c r="C137" s="157" t="s">
        <v>205</v>
      </c>
      <c r="D137" s="157" t="s">
        <v>833</v>
      </c>
      <c r="E137" s="159" t="s">
        <v>100</v>
      </c>
      <c r="F137" s="158" t="s">
        <v>2124</v>
      </c>
      <c r="G137" s="158" t="s">
        <v>2125</v>
      </c>
      <c r="H137" s="158" t="s">
        <v>2126</v>
      </c>
      <c r="I137" s="158" t="s">
        <v>2107</v>
      </c>
      <c r="J137" s="158" t="s">
        <v>2127</v>
      </c>
    </row>
    <row r="138" spans="1:10" ht="25.5" x14ac:dyDescent="0.25">
      <c r="A138" s="158" t="s">
        <v>1295</v>
      </c>
      <c r="B138" s="157" t="s">
        <v>161</v>
      </c>
      <c r="C138" s="157" t="s">
        <v>171</v>
      </c>
      <c r="D138" s="157" t="s">
        <v>791</v>
      </c>
      <c r="E138" s="159" t="s">
        <v>100</v>
      </c>
      <c r="F138" s="158" t="s">
        <v>2037</v>
      </c>
      <c r="G138" s="158" t="s">
        <v>2128</v>
      </c>
      <c r="H138" s="158" t="s">
        <v>2129</v>
      </c>
      <c r="I138" s="158" t="s">
        <v>2107</v>
      </c>
      <c r="J138" s="158" t="s">
        <v>2130</v>
      </c>
    </row>
    <row r="139" spans="1:10" ht="63.75" x14ac:dyDescent="0.25">
      <c r="A139" s="158" t="s">
        <v>358</v>
      </c>
      <c r="B139" s="157" t="s">
        <v>152</v>
      </c>
      <c r="C139" s="157" t="s">
        <v>359</v>
      </c>
      <c r="D139" s="157" t="s">
        <v>995</v>
      </c>
      <c r="E139" s="159" t="s">
        <v>157</v>
      </c>
      <c r="F139" s="158" t="s">
        <v>1838</v>
      </c>
      <c r="G139" s="158" t="s">
        <v>2131</v>
      </c>
      <c r="H139" s="158" t="s">
        <v>2132</v>
      </c>
      <c r="I139" s="158" t="s">
        <v>2133</v>
      </c>
      <c r="J139" s="158" t="s">
        <v>2134</v>
      </c>
    </row>
    <row r="140" spans="1:10" ht="63.75" x14ac:dyDescent="0.25">
      <c r="A140" s="158" t="s">
        <v>1476</v>
      </c>
      <c r="B140" s="157" t="s">
        <v>161</v>
      </c>
      <c r="C140" s="157" t="s">
        <v>330</v>
      </c>
      <c r="D140" s="157" t="s">
        <v>995</v>
      </c>
      <c r="E140" s="159" t="s">
        <v>157</v>
      </c>
      <c r="F140" s="158" t="s">
        <v>1992</v>
      </c>
      <c r="G140" s="158" t="s">
        <v>2135</v>
      </c>
      <c r="H140" s="158" t="s">
        <v>2136</v>
      </c>
      <c r="I140" s="158" t="s">
        <v>2133</v>
      </c>
      <c r="J140" s="158" t="s">
        <v>2137</v>
      </c>
    </row>
    <row r="141" spans="1:10" ht="63.75" x14ac:dyDescent="0.25">
      <c r="A141" s="158" t="s">
        <v>401</v>
      </c>
      <c r="B141" s="157" t="s">
        <v>152</v>
      </c>
      <c r="C141" s="157" t="s">
        <v>402</v>
      </c>
      <c r="D141" s="157" t="s">
        <v>995</v>
      </c>
      <c r="E141" s="159" t="s">
        <v>100</v>
      </c>
      <c r="F141" s="158" t="s">
        <v>1617</v>
      </c>
      <c r="G141" s="158" t="s">
        <v>2138</v>
      </c>
      <c r="H141" s="158" t="s">
        <v>2139</v>
      </c>
      <c r="I141" s="158" t="s">
        <v>2133</v>
      </c>
      <c r="J141" s="158" t="s">
        <v>2140</v>
      </c>
    </row>
    <row r="142" spans="1:10" ht="38.25" x14ac:dyDescent="0.25">
      <c r="A142" s="158" t="s">
        <v>1447</v>
      </c>
      <c r="B142" s="157" t="s">
        <v>161</v>
      </c>
      <c r="C142" s="157" t="s">
        <v>285</v>
      </c>
      <c r="D142" s="157" t="s">
        <v>1042</v>
      </c>
      <c r="E142" s="159" t="s">
        <v>157</v>
      </c>
      <c r="F142" s="158" t="s">
        <v>1604</v>
      </c>
      <c r="G142" s="158" t="s">
        <v>2141</v>
      </c>
      <c r="H142" s="158" t="s">
        <v>2141</v>
      </c>
      <c r="I142" s="158" t="s">
        <v>2133</v>
      </c>
      <c r="J142" s="158" t="s">
        <v>2142</v>
      </c>
    </row>
    <row r="143" spans="1:10" ht="25.5" x14ac:dyDescent="0.25">
      <c r="A143" s="158" t="s">
        <v>1324</v>
      </c>
      <c r="B143" s="157" t="s">
        <v>161</v>
      </c>
      <c r="C143" s="157" t="s">
        <v>204</v>
      </c>
      <c r="D143" s="157" t="s">
        <v>833</v>
      </c>
      <c r="E143" s="159" t="s">
        <v>100</v>
      </c>
      <c r="F143" s="158" t="s">
        <v>2124</v>
      </c>
      <c r="G143" s="158" t="s">
        <v>2143</v>
      </c>
      <c r="H143" s="158" t="s">
        <v>2144</v>
      </c>
      <c r="I143" s="158" t="s">
        <v>2133</v>
      </c>
      <c r="J143" s="158" t="s">
        <v>2145</v>
      </c>
    </row>
    <row r="144" spans="1:10" ht="25.5" x14ac:dyDescent="0.25">
      <c r="A144" s="158" t="s">
        <v>1396</v>
      </c>
      <c r="B144" s="157" t="s">
        <v>161</v>
      </c>
      <c r="C144" s="157" t="s">
        <v>257</v>
      </c>
      <c r="D144" s="157" t="s">
        <v>1042</v>
      </c>
      <c r="E144" s="159" t="s">
        <v>157</v>
      </c>
      <c r="F144" s="158" t="s">
        <v>1604</v>
      </c>
      <c r="G144" s="158" t="s">
        <v>2146</v>
      </c>
      <c r="H144" s="158" t="s">
        <v>2146</v>
      </c>
      <c r="I144" s="158" t="s">
        <v>2133</v>
      </c>
      <c r="J144" s="158" t="s">
        <v>2147</v>
      </c>
    </row>
    <row r="145" spans="1:10" ht="38.25" x14ac:dyDescent="0.25">
      <c r="A145" s="158" t="s">
        <v>190</v>
      </c>
      <c r="B145" s="157" t="s">
        <v>161</v>
      </c>
      <c r="C145" s="157" t="s">
        <v>191</v>
      </c>
      <c r="D145" s="157" t="s">
        <v>833</v>
      </c>
      <c r="E145" s="159" t="s">
        <v>159</v>
      </c>
      <c r="F145" s="158" t="s">
        <v>2148</v>
      </c>
      <c r="G145" s="158" t="s">
        <v>2149</v>
      </c>
      <c r="H145" s="158" t="s">
        <v>2150</v>
      </c>
      <c r="I145" s="158" t="s">
        <v>2133</v>
      </c>
      <c r="J145" s="158" t="s">
        <v>2151</v>
      </c>
    </row>
    <row r="146" spans="1:10" ht="25.5" x14ac:dyDescent="0.25">
      <c r="A146" s="158" t="s">
        <v>395</v>
      </c>
      <c r="B146" s="157" t="s">
        <v>161</v>
      </c>
      <c r="C146" s="157" t="s">
        <v>396</v>
      </c>
      <c r="D146" s="157" t="s">
        <v>1042</v>
      </c>
      <c r="E146" s="159" t="s">
        <v>100</v>
      </c>
      <c r="F146" s="158" t="s">
        <v>1739</v>
      </c>
      <c r="G146" s="158" t="s">
        <v>2152</v>
      </c>
      <c r="H146" s="158" t="s">
        <v>2153</v>
      </c>
      <c r="I146" s="158" t="s">
        <v>2133</v>
      </c>
      <c r="J146" s="158" t="s">
        <v>2154</v>
      </c>
    </row>
    <row r="147" spans="1:10" ht="25.5" x14ac:dyDescent="0.25">
      <c r="A147" s="158" t="s">
        <v>1394</v>
      </c>
      <c r="B147" s="157" t="s">
        <v>161</v>
      </c>
      <c r="C147" s="157" t="s">
        <v>256</v>
      </c>
      <c r="D147" s="157" t="s">
        <v>1042</v>
      </c>
      <c r="E147" s="159" t="s">
        <v>157</v>
      </c>
      <c r="F147" s="158" t="s">
        <v>1604</v>
      </c>
      <c r="G147" s="158" t="s">
        <v>2155</v>
      </c>
      <c r="H147" s="158" t="s">
        <v>2155</v>
      </c>
      <c r="I147" s="158" t="s">
        <v>2133</v>
      </c>
      <c r="J147" s="158" t="s">
        <v>2156</v>
      </c>
    </row>
    <row r="148" spans="1:10" ht="38.25" x14ac:dyDescent="0.25">
      <c r="A148" s="158" t="s">
        <v>186</v>
      </c>
      <c r="B148" s="157" t="s">
        <v>161</v>
      </c>
      <c r="C148" s="157" t="s">
        <v>187</v>
      </c>
      <c r="D148" s="157" t="s">
        <v>833</v>
      </c>
      <c r="E148" s="159" t="s">
        <v>166</v>
      </c>
      <c r="F148" s="158" t="s">
        <v>1986</v>
      </c>
      <c r="G148" s="158" t="s">
        <v>2157</v>
      </c>
      <c r="H148" s="158" t="s">
        <v>2158</v>
      </c>
      <c r="I148" s="158" t="s">
        <v>2133</v>
      </c>
      <c r="J148" s="158" t="s">
        <v>2159</v>
      </c>
    </row>
    <row r="149" spans="1:10" ht="51" x14ac:dyDescent="0.25">
      <c r="A149" s="158" t="s">
        <v>251</v>
      </c>
      <c r="B149" s="157" t="s">
        <v>152</v>
      </c>
      <c r="C149" s="157" t="s">
        <v>252</v>
      </c>
      <c r="D149" s="157" t="s">
        <v>889</v>
      </c>
      <c r="E149" s="159" t="s">
        <v>114</v>
      </c>
      <c r="F149" s="158" t="s">
        <v>2160</v>
      </c>
      <c r="G149" s="158" t="s">
        <v>2161</v>
      </c>
      <c r="H149" s="158" t="s">
        <v>2162</v>
      </c>
      <c r="I149" s="158" t="s">
        <v>2133</v>
      </c>
      <c r="J149" s="158" t="s">
        <v>2159</v>
      </c>
    </row>
    <row r="150" spans="1:10" ht="25.5" x14ac:dyDescent="0.25">
      <c r="A150" s="158" t="s">
        <v>164</v>
      </c>
      <c r="B150" s="157" t="s">
        <v>152</v>
      </c>
      <c r="C150" s="157" t="s">
        <v>165</v>
      </c>
      <c r="D150" s="157">
        <v>45</v>
      </c>
      <c r="E150" s="159" t="s">
        <v>166</v>
      </c>
      <c r="F150" s="158" t="s">
        <v>1799</v>
      </c>
      <c r="G150" s="158" t="s">
        <v>2163</v>
      </c>
      <c r="H150" s="158" t="s">
        <v>2164</v>
      </c>
      <c r="I150" s="158" t="s">
        <v>2133</v>
      </c>
      <c r="J150" s="158" t="s">
        <v>2165</v>
      </c>
    </row>
    <row r="151" spans="1:10" ht="63.75" x14ac:dyDescent="0.25">
      <c r="A151" s="158" t="s">
        <v>356</v>
      </c>
      <c r="B151" s="157" t="s">
        <v>152</v>
      </c>
      <c r="C151" s="157" t="s">
        <v>357</v>
      </c>
      <c r="D151" s="157" t="s">
        <v>995</v>
      </c>
      <c r="E151" s="159" t="s">
        <v>157</v>
      </c>
      <c r="F151" s="158" t="s">
        <v>1604</v>
      </c>
      <c r="G151" s="158" t="s">
        <v>2166</v>
      </c>
      <c r="H151" s="158" t="s">
        <v>2166</v>
      </c>
      <c r="I151" s="158" t="s">
        <v>2133</v>
      </c>
      <c r="J151" s="158" t="s">
        <v>2167</v>
      </c>
    </row>
    <row r="152" spans="1:10" ht="63.75" x14ac:dyDescent="0.25">
      <c r="A152" s="158" t="s">
        <v>1548</v>
      </c>
      <c r="B152" s="157" t="s">
        <v>161</v>
      </c>
      <c r="C152" s="157" t="s">
        <v>404</v>
      </c>
      <c r="D152" s="157" t="s">
        <v>995</v>
      </c>
      <c r="E152" s="159" t="s">
        <v>100</v>
      </c>
      <c r="F152" s="158" t="s">
        <v>1627</v>
      </c>
      <c r="G152" s="158" t="s">
        <v>2168</v>
      </c>
      <c r="H152" s="158" t="s">
        <v>2169</v>
      </c>
      <c r="I152" s="158" t="s">
        <v>2133</v>
      </c>
      <c r="J152" s="158" t="s">
        <v>2170</v>
      </c>
    </row>
    <row r="153" spans="1:10" ht="51" x14ac:dyDescent="0.25">
      <c r="A153" s="158" t="s">
        <v>247</v>
      </c>
      <c r="B153" s="157" t="s">
        <v>152</v>
      </c>
      <c r="C153" s="157" t="s">
        <v>248</v>
      </c>
      <c r="D153" s="157" t="s">
        <v>889</v>
      </c>
      <c r="E153" s="159" t="s">
        <v>114</v>
      </c>
      <c r="F153" s="158" t="s">
        <v>2171</v>
      </c>
      <c r="G153" s="158" t="s">
        <v>2172</v>
      </c>
      <c r="H153" s="158" t="s">
        <v>2173</v>
      </c>
      <c r="I153" s="158" t="s">
        <v>2133</v>
      </c>
      <c r="J153" s="158" t="s">
        <v>2174</v>
      </c>
    </row>
    <row r="154" spans="1:10" ht="51" x14ac:dyDescent="0.25">
      <c r="A154" s="158" t="s">
        <v>241</v>
      </c>
      <c r="B154" s="157" t="s">
        <v>152</v>
      </c>
      <c r="C154" s="157" t="s">
        <v>242</v>
      </c>
      <c r="D154" s="157" t="s">
        <v>889</v>
      </c>
      <c r="E154" s="159" t="s">
        <v>114</v>
      </c>
      <c r="F154" s="158" t="s">
        <v>1939</v>
      </c>
      <c r="G154" s="158" t="s">
        <v>2175</v>
      </c>
      <c r="H154" s="158" t="s">
        <v>2176</v>
      </c>
      <c r="I154" s="158" t="s">
        <v>2133</v>
      </c>
      <c r="J154" s="158" t="s">
        <v>2174</v>
      </c>
    </row>
    <row r="155" spans="1:10" ht="63.75" x14ac:dyDescent="0.25">
      <c r="A155" s="158" t="s">
        <v>374</v>
      </c>
      <c r="B155" s="157" t="s">
        <v>161</v>
      </c>
      <c r="C155" s="157" t="s">
        <v>375</v>
      </c>
      <c r="D155" s="157" t="s">
        <v>995</v>
      </c>
      <c r="E155" s="159" t="s">
        <v>157</v>
      </c>
      <c r="F155" s="158" t="s">
        <v>1604</v>
      </c>
      <c r="G155" s="158" t="s">
        <v>2177</v>
      </c>
      <c r="H155" s="158" t="s">
        <v>2177</v>
      </c>
      <c r="I155" s="158" t="s">
        <v>2133</v>
      </c>
      <c r="J155" s="158" t="s">
        <v>2178</v>
      </c>
    </row>
    <row r="156" spans="1:10" ht="63.75" x14ac:dyDescent="0.25">
      <c r="A156" s="158" t="s">
        <v>376</v>
      </c>
      <c r="B156" s="157" t="s">
        <v>161</v>
      </c>
      <c r="C156" s="157" t="s">
        <v>377</v>
      </c>
      <c r="D156" s="157" t="s">
        <v>995</v>
      </c>
      <c r="E156" s="159" t="s">
        <v>157</v>
      </c>
      <c r="F156" s="158" t="s">
        <v>1604</v>
      </c>
      <c r="G156" s="158" t="s">
        <v>2179</v>
      </c>
      <c r="H156" s="158" t="s">
        <v>2179</v>
      </c>
      <c r="I156" s="158" t="s">
        <v>2133</v>
      </c>
      <c r="J156" s="158" t="s">
        <v>2180</v>
      </c>
    </row>
    <row r="157" spans="1:10" ht="63.75" x14ac:dyDescent="0.25">
      <c r="A157" s="158" t="s">
        <v>382</v>
      </c>
      <c r="B157" s="157" t="s">
        <v>152</v>
      </c>
      <c r="C157" s="157" t="s">
        <v>383</v>
      </c>
      <c r="D157" s="157" t="s">
        <v>995</v>
      </c>
      <c r="E157" s="159" t="s">
        <v>157</v>
      </c>
      <c r="F157" s="158" t="s">
        <v>1604</v>
      </c>
      <c r="G157" s="158" t="s">
        <v>1891</v>
      </c>
      <c r="H157" s="158" t="s">
        <v>1891</v>
      </c>
      <c r="I157" s="158" t="s">
        <v>2133</v>
      </c>
      <c r="J157" s="158" t="s">
        <v>2180</v>
      </c>
    </row>
    <row r="158" spans="1:10" ht="51" x14ac:dyDescent="0.25">
      <c r="A158" s="158" t="s">
        <v>249</v>
      </c>
      <c r="B158" s="157" t="s">
        <v>152</v>
      </c>
      <c r="C158" s="157" t="s">
        <v>250</v>
      </c>
      <c r="D158" s="157" t="s">
        <v>889</v>
      </c>
      <c r="E158" s="159" t="s">
        <v>114</v>
      </c>
      <c r="F158" s="158" t="s">
        <v>2181</v>
      </c>
      <c r="G158" s="158" t="s">
        <v>2182</v>
      </c>
      <c r="H158" s="158" t="s">
        <v>2183</v>
      </c>
      <c r="I158" s="158" t="s">
        <v>2184</v>
      </c>
      <c r="J158" s="158" t="s">
        <v>2185</v>
      </c>
    </row>
    <row r="159" spans="1:10" ht="63.75" x14ac:dyDescent="0.25">
      <c r="A159" s="158" t="s">
        <v>378</v>
      </c>
      <c r="B159" s="157" t="s">
        <v>152</v>
      </c>
      <c r="C159" s="157" t="s">
        <v>379</v>
      </c>
      <c r="D159" s="157" t="s">
        <v>995</v>
      </c>
      <c r="E159" s="159" t="s">
        <v>157</v>
      </c>
      <c r="F159" s="158" t="s">
        <v>1604</v>
      </c>
      <c r="G159" s="158" t="s">
        <v>2186</v>
      </c>
      <c r="H159" s="158" t="s">
        <v>2186</v>
      </c>
      <c r="I159" s="158" t="s">
        <v>2184</v>
      </c>
      <c r="J159" s="158" t="s">
        <v>2185</v>
      </c>
    </row>
    <row r="160" spans="1:10" ht="25.5" x14ac:dyDescent="0.25">
      <c r="A160" s="158" t="s">
        <v>188</v>
      </c>
      <c r="B160" s="157" t="s">
        <v>152</v>
      </c>
      <c r="C160" s="157" t="s">
        <v>189</v>
      </c>
      <c r="D160" s="157">
        <v>60</v>
      </c>
      <c r="E160" s="159" t="s">
        <v>166</v>
      </c>
      <c r="F160" s="158" t="s">
        <v>1986</v>
      </c>
      <c r="G160" s="158" t="s">
        <v>2187</v>
      </c>
      <c r="H160" s="158" t="s">
        <v>2188</v>
      </c>
      <c r="I160" s="158" t="s">
        <v>2184</v>
      </c>
      <c r="J160" s="158" t="s">
        <v>2185</v>
      </c>
    </row>
  </sheetData>
  <mergeCells count="5">
    <mergeCell ref="B1:D1"/>
    <mergeCell ref="B2:D2"/>
    <mergeCell ref="B3:D3"/>
    <mergeCell ref="A5:J5"/>
    <mergeCell ref="B4:J4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headerFooter>
    <oddFooter>&amp;LCurva ABC&amp;RPágina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13</vt:i4>
      </vt:variant>
    </vt:vector>
  </HeadingPairs>
  <TitlesOfParts>
    <vt:vector size="21" baseType="lpstr">
      <vt:lpstr>Orç. (N_Des.)</vt:lpstr>
      <vt:lpstr>Orç. (Des.)</vt:lpstr>
      <vt:lpstr>CPU (Ref)</vt:lpstr>
      <vt:lpstr>CPU (Dem)</vt:lpstr>
      <vt:lpstr>Cronograma</vt:lpstr>
      <vt:lpstr>BDI</vt:lpstr>
      <vt:lpstr>LS</vt:lpstr>
      <vt:lpstr>Curva ABC</vt:lpstr>
      <vt:lpstr>'CPU (Dem)'!Area_de_impressao</vt:lpstr>
      <vt:lpstr>'CPU (Ref)'!Area_de_impressao</vt:lpstr>
      <vt:lpstr>Cronograma!Area_de_impressao</vt:lpstr>
      <vt:lpstr>'Curva ABC'!Area_de_impressao</vt:lpstr>
      <vt:lpstr>LS!Area_de_impressao</vt:lpstr>
      <vt:lpstr>'Orç. (Des.)'!Area_de_impressao</vt:lpstr>
      <vt:lpstr>'Orç. (N_Des.)'!Area_de_impressao</vt:lpstr>
      <vt:lpstr>'CPU (Dem)'!Titulos_de_impressao</vt:lpstr>
      <vt:lpstr>'CPU (Ref)'!Titulos_de_impressao</vt:lpstr>
      <vt:lpstr>Cronograma!Titulos_de_impressao</vt:lpstr>
      <vt:lpstr>'Curva ABC'!Titulos_de_impressao</vt:lpstr>
      <vt:lpstr>'Orç. (Des.)'!Titulos_de_impressao</vt:lpstr>
      <vt:lpstr>'Orç. (N_Des.)'!Titulos_de_impressao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Vitorino</dc:creator>
  <cp:lastModifiedBy>Eduardo Vitorino</cp:lastModifiedBy>
  <cp:lastPrinted>2023-11-08T18:49:37Z</cp:lastPrinted>
  <dcterms:created xsi:type="dcterms:W3CDTF">2015-09-14T12:05:35Z</dcterms:created>
  <dcterms:modified xsi:type="dcterms:W3CDTF">2023-11-13T20:30:49Z</dcterms:modified>
</cp:coreProperties>
</file>