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EstaPasta_de_trabalho" defaultThemeVersion="124226"/>
  <mc:AlternateContent xmlns:mc="http://schemas.openxmlformats.org/markup-compatibility/2006">
    <mc:Choice Requires="x15">
      <x15ac:absPath xmlns:x15ac="http://schemas.microsoft.com/office/spreadsheetml/2010/11/ac" url="G:\Meu Drive\UFCG\ELEVADOR BG\ORÇAMENTO\"/>
    </mc:Choice>
  </mc:AlternateContent>
  <xr:revisionPtr revIDLastSave="0" documentId="8_{D183BC86-2243-4874-BE9B-B772A4489437}" xr6:coauthVersionLast="47" xr6:coauthVersionMax="47" xr10:uidLastSave="{00000000-0000-0000-0000-000000000000}"/>
  <bookViews>
    <workbookView xWindow="-108" yWindow="-108" windowWidth="23256" windowHeight="12576" xr2:uid="{00000000-000D-0000-FFFF-FFFF00000000}"/>
  </bookViews>
  <sheets>
    <sheet name="Orç. (N_Des.)" sheetId="1" r:id="rId1"/>
    <sheet name="Orç. (Des.)" sheetId="17" r:id="rId2"/>
    <sheet name="CPU (Ref)" sheetId="18" r:id="rId3"/>
    <sheet name="CPU (Des)" sheetId="2" r:id="rId4"/>
    <sheet name="Cronograma" sheetId="25" r:id="rId5"/>
    <sheet name="BDI" sheetId="4" r:id="rId6"/>
    <sheet name="BDI (Des)" sheetId="24" r:id="rId7"/>
    <sheet name="LS" sheetId="5" r:id="rId8"/>
  </sheets>
  <externalReferences>
    <externalReference r:id="rId9"/>
  </externalReferences>
  <definedNames>
    <definedName name="_xlnm._FilterDatabase" localSheetId="4" hidden="1">Cronograma!$E$1:$E$46</definedName>
    <definedName name="_xlnm._FilterDatabase" localSheetId="0" hidden="1">'Orç. (N_Des.)'!$A$9:$A$10</definedName>
    <definedName name="_xlnm.Print_Area" localSheetId="5">BDI!$A$1:$C$92</definedName>
    <definedName name="_xlnm.Print_Area" localSheetId="6">'BDI (Des)'!$A$1:$C$92</definedName>
    <definedName name="_xlnm.Print_Area" localSheetId="3">'CPU (Des)'!$A$1:$J$457</definedName>
    <definedName name="_xlnm.Print_Area" localSheetId="2">'CPU (Ref)'!$A$1:$J$468</definedName>
    <definedName name="_xlnm.Print_Area" localSheetId="4">Cronograma!$A$1:$J$48</definedName>
    <definedName name="_xlnm.Print_Area" localSheetId="7">LS!$A$1:$F$45</definedName>
    <definedName name="_xlnm.Print_Area" localSheetId="1">'Orç. (Des.)'!$A$1:$I$170</definedName>
    <definedName name="_xlnm.Print_Area" localSheetId="0">'Orç. (N_Des.)'!$A$1:$I$165</definedName>
    <definedName name="tabcomp">'[1]Composição Elétrica'!$B:$M</definedName>
    <definedName name="_xlnm.Print_Titles" localSheetId="3">'CPU (Des)'!$1:$12</definedName>
    <definedName name="_xlnm.Print_Titles" localSheetId="2">'CPU (Ref)'!$1:$10</definedName>
    <definedName name="_xlnm.Print_Titles" localSheetId="4">Cronograma!$A:$E,Cronograma!$1:$10</definedName>
    <definedName name="_xlnm.Print_Titles" localSheetId="1">'Orç. (Des.)'!$1:$12</definedName>
    <definedName name="_xlnm.Print_Titles" localSheetId="0">'Orç. (N_Des.)'!$1:$10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2" i="25" l="1"/>
  <c r="C42" i="25"/>
  <c r="I43" i="25" s="1"/>
  <c r="B42" i="25"/>
  <c r="A42" i="25"/>
  <c r="K40" i="25"/>
  <c r="A40" i="25"/>
  <c r="C40" i="25" s="1"/>
  <c r="K38" i="25"/>
  <c r="A38" i="25"/>
  <c r="C38" i="25" s="1"/>
  <c r="K36" i="25"/>
  <c r="C36" i="25"/>
  <c r="J37" i="25" s="1"/>
  <c r="B36" i="25"/>
  <c r="A36" i="25"/>
  <c r="K34" i="25"/>
  <c r="B34" i="25"/>
  <c r="A34" i="25"/>
  <c r="C34" i="25" s="1"/>
  <c r="K32" i="25"/>
  <c r="A32" i="25"/>
  <c r="C32" i="25" s="1"/>
  <c r="K30" i="25"/>
  <c r="C30" i="25"/>
  <c r="J31" i="25" s="1"/>
  <c r="B30" i="25"/>
  <c r="A30" i="25"/>
  <c r="K28" i="25"/>
  <c r="A28" i="25"/>
  <c r="C28" i="25" s="1"/>
  <c r="K26" i="25"/>
  <c r="C26" i="25"/>
  <c r="I27" i="25" s="1"/>
  <c r="B26" i="25"/>
  <c r="A26" i="25"/>
  <c r="K24" i="25"/>
  <c r="A24" i="25"/>
  <c r="C24" i="25" s="1"/>
  <c r="K22" i="25"/>
  <c r="A22" i="25"/>
  <c r="C22" i="25" s="1"/>
  <c r="K20" i="25"/>
  <c r="C20" i="25"/>
  <c r="J21" i="25" s="1"/>
  <c r="B20" i="25"/>
  <c r="A20" i="25"/>
  <c r="K18" i="25"/>
  <c r="B18" i="25"/>
  <c r="A18" i="25"/>
  <c r="C18" i="25" s="1"/>
  <c r="K16" i="25"/>
  <c r="A16" i="25"/>
  <c r="C16" i="25" s="1"/>
  <c r="K14" i="25"/>
  <c r="C14" i="25"/>
  <c r="J15" i="25" s="1"/>
  <c r="B14" i="25"/>
  <c r="A14" i="25"/>
  <c r="C12" i="25"/>
  <c r="B12" i="25"/>
  <c r="A12" i="25"/>
  <c r="B6" i="25"/>
  <c r="I7" i="17"/>
  <c r="I6" i="17"/>
  <c r="B79" i="24"/>
  <c r="B77" i="24"/>
  <c r="B76" i="24"/>
  <c r="A54" i="24"/>
  <c r="B33" i="24"/>
  <c r="B31" i="24"/>
  <c r="B30" i="24"/>
  <c r="A8" i="24"/>
  <c r="A54" i="4"/>
  <c r="A8" i="4"/>
  <c r="A6" i="2"/>
  <c r="A5" i="2"/>
  <c r="A6" i="18"/>
  <c r="A5" i="18"/>
  <c r="A6" i="17"/>
  <c r="A5" i="17"/>
  <c r="I150" i="17"/>
  <c r="I149" i="17"/>
  <c r="I148" i="17"/>
  <c r="I147" i="1"/>
  <c r="I148" i="1"/>
  <c r="I146" i="1"/>
  <c r="B153" i="17"/>
  <c r="F31" i="25" l="1"/>
  <c r="J27" i="25"/>
  <c r="F15" i="25"/>
  <c r="J43" i="25"/>
  <c r="J41" i="25"/>
  <c r="F41" i="25"/>
  <c r="I41" i="25"/>
  <c r="H41" i="25"/>
  <c r="G41" i="25"/>
  <c r="F35" i="25"/>
  <c r="J35" i="25"/>
  <c r="I35" i="25"/>
  <c r="H35" i="25"/>
  <c r="G35" i="25"/>
  <c r="J25" i="25"/>
  <c r="I25" i="25"/>
  <c r="H25" i="25"/>
  <c r="G25" i="25"/>
  <c r="F25" i="25"/>
  <c r="H17" i="25"/>
  <c r="G17" i="25"/>
  <c r="J17" i="25"/>
  <c r="I17" i="25"/>
  <c r="F17" i="25"/>
  <c r="C45" i="25"/>
  <c r="D32" i="25" s="1"/>
  <c r="G23" i="25"/>
  <c r="F23" i="25"/>
  <c r="I23" i="25"/>
  <c r="H23" i="25"/>
  <c r="J23" i="25"/>
  <c r="H33" i="25"/>
  <c r="G33" i="25"/>
  <c r="I33" i="25"/>
  <c r="F33" i="25"/>
  <c r="J33" i="25"/>
  <c r="G19" i="25"/>
  <c r="F19" i="25"/>
  <c r="J19" i="25"/>
  <c r="I19" i="25"/>
  <c r="H19" i="25"/>
  <c r="F29" i="25"/>
  <c r="H29" i="25"/>
  <c r="G29" i="25"/>
  <c r="J29" i="25"/>
  <c r="I29" i="25"/>
  <c r="G39" i="25"/>
  <c r="F39" i="25"/>
  <c r="I39" i="25"/>
  <c r="H39" i="25"/>
  <c r="J39" i="25"/>
  <c r="B16" i="25"/>
  <c r="B32" i="25"/>
  <c r="B22" i="25"/>
  <c r="B38" i="25"/>
  <c r="G15" i="25"/>
  <c r="F21" i="25"/>
  <c r="B28" i="25"/>
  <c r="G31" i="25"/>
  <c r="F37" i="25"/>
  <c r="H15" i="25"/>
  <c r="G21" i="25"/>
  <c r="F27" i="25"/>
  <c r="H31" i="25"/>
  <c r="G37" i="25"/>
  <c r="F43" i="25"/>
  <c r="I15" i="25"/>
  <c r="H21" i="25"/>
  <c r="B24" i="25"/>
  <c r="G27" i="25"/>
  <c r="I31" i="25"/>
  <c r="H37" i="25"/>
  <c r="B40" i="25"/>
  <c r="G43" i="25"/>
  <c r="I21" i="25"/>
  <c r="H27" i="25"/>
  <c r="I37" i="25"/>
  <c r="H43" i="25"/>
  <c r="K147" i="1"/>
  <c r="J13" i="25" l="1"/>
  <c r="D42" i="25"/>
  <c r="D20" i="25"/>
  <c r="I13" i="25"/>
  <c r="I12" i="25" s="1"/>
  <c r="H13" i="25"/>
  <c r="H12" i="25" s="1"/>
  <c r="K31" i="25"/>
  <c r="K27" i="25"/>
  <c r="G13" i="25"/>
  <c r="G12" i="25" s="1"/>
  <c r="D38" i="25"/>
  <c r="F13" i="25"/>
  <c r="F12" i="25" s="1"/>
  <c r="K35" i="25"/>
  <c r="K15" i="25"/>
  <c r="J12" i="25"/>
  <c r="J45" i="25"/>
  <c r="J47" i="25" s="1"/>
  <c r="K19" i="25"/>
  <c r="D34" i="25"/>
  <c r="D28" i="25"/>
  <c r="D18" i="25"/>
  <c r="K25" i="25"/>
  <c r="F45" i="25"/>
  <c r="K37" i="25"/>
  <c r="D22" i="25"/>
  <c r="D16" i="25"/>
  <c r="K43" i="25"/>
  <c r="D26" i="25"/>
  <c r="K29" i="25"/>
  <c r="K17" i="25"/>
  <c r="K41" i="25"/>
  <c r="K39" i="25"/>
  <c r="D14" i="25"/>
  <c r="D12" i="25"/>
  <c r="D30" i="25"/>
  <c r="K21" i="25"/>
  <c r="D36" i="25"/>
  <c r="K33" i="25"/>
  <c r="K23" i="25"/>
  <c r="D24" i="25"/>
  <c r="D40" i="25"/>
  <c r="K12" i="25" l="1"/>
  <c r="K13" i="25"/>
  <c r="G45" i="25"/>
  <c r="G47" i="25" s="1"/>
  <c r="H45" i="25"/>
  <c r="H47" i="25" s="1"/>
  <c r="I45" i="25"/>
  <c r="I47" i="25" s="1"/>
  <c r="D45" i="25"/>
  <c r="F47" i="25"/>
  <c r="F48" i="25" s="1"/>
  <c r="F46" i="25"/>
  <c r="G46" i="25" l="1"/>
  <c r="H46" i="25" s="1"/>
  <c r="G48" i="25"/>
  <c r="H48" i="25" s="1"/>
  <c r="I48" i="25" s="1"/>
  <c r="J48" i="25" s="1"/>
  <c r="I46" i="25"/>
  <c r="J46" i="25" s="1"/>
  <c r="B151" i="1"/>
  <c r="H7" i="2" l="1"/>
  <c r="H6" i="2"/>
  <c r="H7" i="18"/>
  <c r="H6" i="18"/>
  <c r="A4" i="5"/>
  <c r="E1" i="17"/>
  <c r="F7" i="17"/>
  <c r="F6" i="17"/>
  <c r="F7" i="1"/>
  <c r="F6" i="1"/>
  <c r="E44" i="5"/>
  <c r="F43" i="5"/>
  <c r="E43" i="5"/>
  <c r="D43" i="5"/>
  <c r="C43" i="5"/>
  <c r="F39" i="5"/>
  <c r="E39" i="5"/>
  <c r="D39" i="5"/>
  <c r="C39" i="5"/>
  <c r="F32" i="5"/>
  <c r="E32" i="5"/>
  <c r="D32" i="5"/>
  <c r="C32" i="5"/>
  <c r="F20" i="5"/>
  <c r="F44" i="5" s="1"/>
  <c r="E20" i="5"/>
  <c r="D20" i="5"/>
  <c r="D44" i="5" s="1"/>
  <c r="C20" i="5"/>
  <c r="C44" i="5" s="1"/>
  <c r="G1" i="18" l="1"/>
  <c r="G1" i="2" l="1"/>
  <c r="B79" i="4"/>
  <c r="I7" i="1" s="1"/>
  <c r="B77" i="4"/>
  <c r="B76" i="4"/>
  <c r="B33" i="4" l="1"/>
  <c r="I6" i="1" s="1"/>
  <c r="B31" i="4"/>
  <c r="B30" i="4"/>
</calcChain>
</file>

<file path=xl/sharedStrings.xml><?xml version="1.0" encoding="utf-8"?>
<sst xmlns="http://schemas.openxmlformats.org/spreadsheetml/2006/main" count="5135" uniqueCount="800">
  <si>
    <t>UNIVERSIDADE FEDERAL DE CAMPINA GRANDE</t>
  </si>
  <si>
    <t>ITEM</t>
  </si>
  <si>
    <t>Total</t>
  </si>
  <si>
    <t>TOTAL</t>
  </si>
  <si>
    <t>DISCRIMINAÇÃO</t>
  </si>
  <si>
    <t>PREFEITURA UNIVERSITÁRIA</t>
  </si>
  <si>
    <t>TAXA</t>
  </si>
  <si>
    <t>Administração Central (AC)</t>
  </si>
  <si>
    <t>Garantia/ riscos/ Seguros  (G + R + S)</t>
  </si>
  <si>
    <t>PIS (l)</t>
  </si>
  <si>
    <t>ISS (l)</t>
  </si>
  <si>
    <t>COFINS (l)</t>
  </si>
  <si>
    <t>Imposto de Renda (l)</t>
  </si>
  <si>
    <t>Contribuição Social s/ Lucro (l)</t>
  </si>
  <si>
    <t>Tributo sobre faturamento (após desoneração) (l)</t>
  </si>
  <si>
    <t>Despesas Financeiras (DF)</t>
  </si>
  <si>
    <t>Bonificação (Lucro) (L)</t>
  </si>
  <si>
    <t>BDI=</t>
  </si>
  <si>
    <t>COMPOSIÇÃO DA TAXA DE ENCARGOS SOCIAIS</t>
  </si>
  <si>
    <t>DESCRICAO</t>
  </si>
  <si>
    <t>HORISTAS</t>
  </si>
  <si>
    <t>MENSALISTA</t>
  </si>
  <si>
    <t>GRUPO A</t>
  </si>
  <si>
    <t>A1</t>
  </si>
  <si>
    <t>INSS</t>
  </si>
  <si>
    <t>A2</t>
  </si>
  <si>
    <t>SESI</t>
  </si>
  <si>
    <t>A3</t>
  </si>
  <si>
    <t>SENAI</t>
  </si>
  <si>
    <t>A4</t>
  </si>
  <si>
    <t>INCRA</t>
  </si>
  <si>
    <t>A5</t>
  </si>
  <si>
    <t>SEBRAE</t>
  </si>
  <si>
    <t>A6</t>
  </si>
  <si>
    <t>A7</t>
  </si>
  <si>
    <t>A8</t>
  </si>
  <si>
    <t>FGTS</t>
  </si>
  <si>
    <t>A9</t>
  </si>
  <si>
    <t>SECONCI</t>
  </si>
  <si>
    <t>A</t>
  </si>
  <si>
    <t>GRUPO B</t>
  </si>
  <si>
    <t>B1</t>
  </si>
  <si>
    <t>B2</t>
  </si>
  <si>
    <t>B3</t>
  </si>
  <si>
    <t>B4</t>
  </si>
  <si>
    <t>B5</t>
  </si>
  <si>
    <t>B6</t>
  </si>
  <si>
    <t>B7</t>
  </si>
  <si>
    <t>B8</t>
  </si>
  <si>
    <t>B9</t>
  </si>
  <si>
    <t>B</t>
  </si>
  <si>
    <t>GRUPO C</t>
  </si>
  <si>
    <t>C1</t>
  </si>
  <si>
    <t>C2</t>
  </si>
  <si>
    <t>C3</t>
  </si>
  <si>
    <t>C4</t>
  </si>
  <si>
    <t>C5</t>
  </si>
  <si>
    <t>C</t>
  </si>
  <si>
    <t>GRUPO D</t>
  </si>
  <si>
    <t>D1</t>
  </si>
  <si>
    <t>D2</t>
  </si>
  <si>
    <t>D</t>
  </si>
  <si>
    <t>TOTAL (A+B+C+D)</t>
  </si>
  <si>
    <t>VALOR</t>
  </si>
  <si>
    <t>%</t>
  </si>
  <si>
    <t>R$</t>
  </si>
  <si>
    <t>T O T A L     G E R A L</t>
  </si>
  <si>
    <t>1º  MÊS</t>
  </si>
  <si>
    <t>2º  MÊS</t>
  </si>
  <si>
    <t>3º  MÊS</t>
  </si>
  <si>
    <t>4º  MÊS</t>
  </si>
  <si>
    <t>5º  MÊS</t>
  </si>
  <si>
    <t xml:space="preserve">Importa a presente planilha no valor de </t>
  </si>
  <si>
    <t>FONTE</t>
  </si>
  <si>
    <t>CÓDIGO</t>
  </si>
  <si>
    <t>QUANTIDADE</t>
  </si>
  <si>
    <t>UNITÁRIO</t>
  </si>
  <si>
    <t>Acum. %</t>
  </si>
  <si>
    <t>Acum. R$</t>
  </si>
  <si>
    <t>UNIDADE</t>
  </si>
  <si>
    <t>UND</t>
  </si>
  <si>
    <t>SEM DESONERAÇÃO</t>
  </si>
  <si>
    <t>COM DESONERAÇÃO</t>
  </si>
  <si>
    <t>Não incide</t>
  </si>
  <si>
    <t>Para o cálculo do BDI considera-se a seguinte fórmula:</t>
  </si>
  <si>
    <t>Em que:</t>
  </si>
  <si>
    <t>AC = taxa representativa das despesas de rateio da administração central;</t>
  </si>
  <si>
    <t>R = taxa representativa de riscos;</t>
  </si>
  <si>
    <t>S = taxa representativa de seguros;</t>
  </si>
  <si>
    <t>G = taxa representativa de garantias;</t>
  </si>
  <si>
    <t>DF = taxa representativa das despesas financeiras;</t>
  </si>
  <si>
    <t>L = taxa representativa do lucro/remuneração; e</t>
  </si>
  <si>
    <t>I = taxa representativa da incidência de tributos.</t>
  </si>
  <si>
    <t>II - Lei nº 13.161/2015: CPRB de 4,50% com desoneração e 0,00% sem desoneração (neste caso foi considerado sem desoneração em função de ser mais vantajoso para a instituição)</t>
  </si>
  <si>
    <t>KG</t>
  </si>
  <si>
    <t>M</t>
  </si>
  <si>
    <t>Quant.</t>
  </si>
  <si>
    <t>I - O percentual do BDI deverá ser norteado pelo Acórdão nº. 2622/2013-Plenário/TCU;</t>
  </si>
  <si>
    <t>MINISTÉRIO DA EDUCAÇÃO</t>
  </si>
  <si>
    <t>COORDENAÇÃO DE PROJETOS</t>
  </si>
  <si>
    <t>Logo:</t>
  </si>
  <si>
    <t>I - O percentual do BDI foi norteado pelo Acórdão nº. 2622/2013-Plenário/TCU;</t>
  </si>
  <si>
    <t>III - Os tributos IRPJ e CSLL não deverão integrar o cálculo do BDI, nem tampouco a planilha de custo direto, por se constituírem em tributos de natureza direta e personalística, que oneram pessoalmente o contratado, não devendo ser repassado à contratante, conforme determinação contida na Súmula nº 254/2010 (TCU);</t>
  </si>
  <si>
    <t>II - Lei nº 13.161/2015: CPRB de 4,50% com desoneração e 0,00% sem desoneração (neste caso foi considerado com desoneração em função de ser mais vantajoso para a instituição)</t>
  </si>
  <si>
    <t>PLANILHA ANALÍTICA DA COMPOSIÇÃO DA BONIFICAÇÃO E DESPESAS INDIRETAS (BDI) - EDIFICAÇÃO SEM DESONERAÇÃO</t>
  </si>
  <si>
    <t>PLANILHA ANALÍTICA DA COMPOSIÇÃO DA BONIFICAÇÃO E DESPESAS INDIRETAS (BDI)  - EDIFICAÇÃO COM DESONERAÇÃO</t>
  </si>
  <si>
    <t>PLANILHA ANALÍTICA DA COMPOSIÇÃO DA BONIFICAÇÃO E DESPESAS INDIRETAS (BDI) PARA FORNECIMENTO DE MATERIAIS E EQUIPAMENTOS - COM DESONERAÇÃO</t>
  </si>
  <si>
    <t>m</t>
  </si>
  <si>
    <t>B.D.I:</t>
  </si>
  <si>
    <t>Leis sociais:</t>
  </si>
  <si>
    <t>Horista</t>
  </si>
  <si>
    <t>Mensalista</t>
  </si>
  <si>
    <t>D E S C R I Ç Ã O</t>
  </si>
  <si>
    <t>CUSTOS</t>
  </si>
  <si>
    <t>UNITÁRIO COM B.D.I.</t>
  </si>
  <si>
    <t>Leis sociais (Não Desoneradas)</t>
  </si>
  <si>
    <t>BANCO</t>
  </si>
  <si>
    <t>DESCRIÇÃO</t>
  </si>
  <si>
    <t>TIPO</t>
  </si>
  <si>
    <t>QUANT.</t>
  </si>
  <si>
    <t>VALOR UNIT</t>
  </si>
  <si>
    <t>B.D.I</t>
  </si>
  <si>
    <t>Horista:</t>
  </si>
  <si>
    <t>Mensalista:</t>
  </si>
  <si>
    <t>Total sem BDI</t>
  </si>
  <si>
    <t>Total do BDI</t>
  </si>
  <si>
    <t>Total Geral</t>
  </si>
  <si>
    <t>CUSTOS TOTAIS</t>
  </si>
  <si>
    <t>B.D.I (DIFERENCIADO):</t>
  </si>
  <si>
    <t>(NÃO USAR ESTA PLANILHA COMO REFERÊNCIA DE CUSTOS PARA LICITAR)</t>
  </si>
  <si>
    <t>ORÇAMENTO SINTÉTICO - REFERÊNCIA</t>
  </si>
  <si>
    <t>ORÇAMENTO SINTÉTICO - DEMONSTRATIVO</t>
  </si>
  <si>
    <t>COMPOSIÇÕES ANALÍTICAS - REFERÊNCIA</t>
  </si>
  <si>
    <t>COMPOSIÇÕES ANALÍTICAS - DEMONSTRATIVO</t>
  </si>
  <si>
    <t>TRANSPORTE COM CAMINHÃO BASCULANTE DE 10 M³, EM VIA URBANA PAVIMENTADA, DMT ATÉ 30 KM (UNIDADE: TXKM). AF_07/2020</t>
  </si>
  <si>
    <t>DISPOSIÇÃO FINAL DE RESÍDUOS DA CONSTRUÇÃO CIVIL EM ÁREA LICENCIADA, COM COMPROVANTE DE DESTINAÇÃO E TIQUETE DE PESAGEM</t>
  </si>
  <si>
    <t>T</t>
  </si>
  <si>
    <t>Leis sociais (Desoneradas)</t>
  </si>
  <si>
    <t>Salário Educação</t>
  </si>
  <si>
    <t>Seguro Contra Acidentes de Trabalho</t>
  </si>
  <si>
    <t>Repouso Semanal Remunerado</t>
  </si>
  <si>
    <t>Feriados</t>
  </si>
  <si>
    <t>Auxílio - Enfermidade</t>
  </si>
  <si>
    <t>13º Salário</t>
  </si>
  <si>
    <t>Licença Paternidade</t>
  </si>
  <si>
    <t>Faltas Justificadas</t>
  </si>
  <si>
    <t>Dias de Chuvas</t>
  </si>
  <si>
    <t>Auxílio Acidente de Trabalho</t>
  </si>
  <si>
    <t>Férias Gozadas</t>
  </si>
  <si>
    <t>B10</t>
  </si>
  <si>
    <t>Salário Maternidade</t>
  </si>
  <si>
    <t>Aviso Prévio Indenizado</t>
  </si>
  <si>
    <t>Aviso Prévio Trabalhado</t>
  </si>
  <si>
    <t>Férias Indenizadas</t>
  </si>
  <si>
    <t>Depósito Rescisão Sem Justa Causa</t>
  </si>
  <si>
    <t>Indenização Adicional</t>
  </si>
  <si>
    <t>Reincidência de Grupo A sobre Grupo B</t>
  </si>
  <si>
    <t>Reincidência de Grupo A sobre Aviso Prévio
Trabalhado e Reincidência do FGTS sobre Aviso
Prévio Indenizado</t>
  </si>
  <si>
    <t>FONTE: https://www.caixa.gov.br/Downloads/sinapi-manual-de-metodologias-e-conceitos/Livro2_SINAPI_Calculos_e_Parametros_Edicao_Digital_Vigente.pdf</t>
  </si>
  <si>
    <t>H</t>
  </si>
  <si>
    <r>
      <t xml:space="preserve">Para avaliar qual regime de contribuição previdenciária é mais vantajoso para a instituição, foram elaborados dois orçamentos e foi adotado como orçamento referência aquele que resultou em menor valor para a Instituição. Neste caso o mais vantajoso para a Administração é o regime previdenciário </t>
    </r>
    <r>
      <rPr>
        <b/>
        <sz val="9"/>
        <rFont val="Arial"/>
        <family val="2"/>
      </rPr>
      <t>não desonerado</t>
    </r>
    <r>
      <rPr>
        <sz val="9"/>
        <rFont val="Arial"/>
        <family val="2"/>
      </rPr>
      <t xml:space="preserve">, sendo esse adotado como </t>
    </r>
    <r>
      <rPr>
        <b/>
        <sz val="9"/>
        <rFont val="Arial"/>
        <family val="2"/>
      </rPr>
      <t xml:space="preserve">REFERÊNCIA DE CUSTOS.
</t>
    </r>
    <r>
      <rPr>
        <sz val="9"/>
        <rFont val="Arial"/>
        <family val="2"/>
      </rPr>
      <t xml:space="preserve">Caberá a cada licitante escolher o regime que lhe pareça mais adequado, entretanto, ganhará a licitação a empresa que ofertar o menor preço no certame, esse também deverá ser inferior ao </t>
    </r>
    <r>
      <rPr>
        <b/>
        <sz val="9"/>
        <rFont val="Arial"/>
        <family val="2"/>
      </rPr>
      <t>ORÇAMENTO REFERÊNCIA (ORÇAMENTO SEM DESONERAÇÃO), não cabendo</t>
    </r>
    <r>
      <rPr>
        <sz val="9"/>
        <rFont val="Arial"/>
        <family val="2"/>
      </rPr>
      <t xml:space="preserve"> nenhum pleito posterior de </t>
    </r>
    <r>
      <rPr>
        <b/>
        <sz val="9"/>
        <rFont val="Arial"/>
        <family val="2"/>
      </rPr>
      <t xml:space="preserve">aditamento contratual </t>
    </r>
    <r>
      <rPr>
        <sz val="9"/>
        <rFont val="Arial"/>
        <family val="2"/>
      </rPr>
      <t xml:space="preserve">em virtude da escolha realizada.
</t>
    </r>
  </si>
  <si>
    <t>OBS: As Leis sociais estão embutidas nos preços unitários dos insumos de mão de obra.</t>
  </si>
  <si>
    <r>
      <t xml:space="preserve">Para avaliar qual regime de contribuição previdenciária é mais vantajoso para a instituição, foram elaborados dois orçamentos e foi adotado como orçamento referência aquele que resultou em menor valor para a Instituição. Neste caso o mais vantajoso para a Instituição é o regime previdenciário </t>
    </r>
    <r>
      <rPr>
        <b/>
        <sz val="10"/>
        <color rgb="FFFF0000"/>
        <rFont val="Arial"/>
        <family val="2"/>
      </rPr>
      <t>NÃO DESONERADO</t>
    </r>
    <r>
      <rPr>
        <sz val="10"/>
        <color rgb="FFFF0000"/>
        <rFont val="Arial"/>
        <family val="2"/>
      </rPr>
      <t xml:space="preserve">, sendo este adotado como </t>
    </r>
    <r>
      <rPr>
        <b/>
        <sz val="10"/>
        <color rgb="FFFF0000"/>
        <rFont val="Arial"/>
        <family val="2"/>
      </rPr>
      <t>REFERÊNCIA DE CUSTOS</t>
    </r>
    <r>
      <rPr>
        <sz val="10"/>
        <color rgb="FFFF0000"/>
        <rFont val="Arial"/>
        <family val="2"/>
      </rPr>
      <t>.</t>
    </r>
  </si>
  <si>
    <t>CRONOGRAMA FÍSICO-FINANCEIRO</t>
  </si>
  <si>
    <t xml:space="preserve"> 1 </t>
  </si>
  <si>
    <t>ADMINISTRAÇÃO LOCAL</t>
  </si>
  <si>
    <t xml:space="preserve"> 1.1 </t>
  </si>
  <si>
    <t xml:space="preserve"> CP-C2.219 </t>
  </si>
  <si>
    <t>Próprio</t>
  </si>
  <si>
    <t>GERENCIAMENTO E ADMINISTRAÇÃO DE OBRA COMPOSTA POR ENGENHEIRO CIVIL PLENO E ENCARREGADO GERAL DE OBRAS</t>
  </si>
  <si>
    <t>UN</t>
  </si>
  <si>
    <t xml:space="preserve"> 2 </t>
  </si>
  <si>
    <t xml:space="preserve"> 2.1 </t>
  </si>
  <si>
    <t>IDENTIFICAÇÃO E REGISTROS</t>
  </si>
  <si>
    <t xml:space="preserve"> 2.1.1 </t>
  </si>
  <si>
    <t xml:space="preserve"> CP-C2.001 </t>
  </si>
  <si>
    <t>REGISTRO DE OBRA NO CREA-PB</t>
  </si>
  <si>
    <t xml:space="preserve"> 2.1.2 </t>
  </si>
  <si>
    <t xml:space="preserve"> CP-C1.010 </t>
  </si>
  <si>
    <t>PLACA DE OBRA EM CHAPA AÇO GALVANIZADO, INCLUSIVE ESTRUTURA DE MADEIRA – FORNECIMENTO E INSTALAÇÃO</t>
  </si>
  <si>
    <t>m²</t>
  </si>
  <si>
    <t xml:space="preserve"> 2.1.3 </t>
  </si>
  <si>
    <t xml:space="preserve"> CP-C2.002 </t>
  </si>
  <si>
    <t>PLACA DE IDENTIFICAÇÃO DE LICENÇA AMBIENTAL DA OBRA (PADRÃO SUDEMA) EM CHAPA AÇO GALVANIZADO, INCLUSIVE ESTRUTURA DE MADEIRA – FORNECIMENTO E INSTALAÇÃO</t>
  </si>
  <si>
    <t xml:space="preserve"> 2.2 </t>
  </si>
  <si>
    <t xml:space="preserve"> 2.2.1 </t>
  </si>
  <si>
    <t xml:space="preserve"> 98459 </t>
  </si>
  <si>
    <t>SINAPI</t>
  </si>
  <si>
    <t>TAPUME COM TELHA METÁLICA. AF_05/2018</t>
  </si>
  <si>
    <t xml:space="preserve"> 2.3 </t>
  </si>
  <si>
    <t xml:space="preserve"> 2.3.1 </t>
  </si>
  <si>
    <t xml:space="preserve"> 99059 </t>
  </si>
  <si>
    <t>LOCACAO CONVENCIONAL DE OBRA, UTILIZANDO GABARITO DE TÁBUAS CORRIDAS PONTALETADAS A CADA 2,00M -  2 UTILIZAÇÕES. AF_10/2018</t>
  </si>
  <si>
    <t xml:space="preserve"> 3 </t>
  </si>
  <si>
    <t>MOVIMENTO DE TERRA</t>
  </si>
  <si>
    <t xml:space="preserve"> 3.1 </t>
  </si>
  <si>
    <t>m³</t>
  </si>
  <si>
    <t xml:space="preserve"> 3.2 </t>
  </si>
  <si>
    <t xml:space="preserve"> 3.3 </t>
  </si>
  <si>
    <t xml:space="preserve"> 93382 </t>
  </si>
  <si>
    <t>REATERRO MANUAL DE VALAS COM COMPACTAÇÃO MECANIZADA. AF_04/2016</t>
  </si>
  <si>
    <t xml:space="preserve"> 4 </t>
  </si>
  <si>
    <t xml:space="preserve"> 4.1 </t>
  </si>
  <si>
    <t xml:space="preserve"> 4.2 </t>
  </si>
  <si>
    <t xml:space="preserve"> 5 </t>
  </si>
  <si>
    <t>SUPERESTRUTURA</t>
  </si>
  <si>
    <t xml:space="preserve"> 5.1 </t>
  </si>
  <si>
    <t xml:space="preserve"> 5.2 </t>
  </si>
  <si>
    <t xml:space="preserve"> 6 </t>
  </si>
  <si>
    <t>ALVENARIA/VEDAÇÃO/DIVISÓRIA</t>
  </si>
  <si>
    <t xml:space="preserve"> 6.1 </t>
  </si>
  <si>
    <t xml:space="preserve"> 7 </t>
  </si>
  <si>
    <t>ESQUADRIAS</t>
  </si>
  <si>
    <t xml:space="preserve"> 8 </t>
  </si>
  <si>
    <t>PISO</t>
  </si>
  <si>
    <t xml:space="preserve"> 8.1 </t>
  </si>
  <si>
    <t xml:space="preserve"> 9 </t>
  </si>
  <si>
    <t xml:space="preserve"> 10 </t>
  </si>
  <si>
    <t>REVESTIMENTOS</t>
  </si>
  <si>
    <t xml:space="preserve"> 87879 </t>
  </si>
  <si>
    <t xml:space="preserve"> 11 </t>
  </si>
  <si>
    <t xml:space="preserve"> 11.1 </t>
  </si>
  <si>
    <t xml:space="preserve"> 12 </t>
  </si>
  <si>
    <t>PINTURA</t>
  </si>
  <si>
    <t xml:space="preserve"> 12.1 </t>
  </si>
  <si>
    <t xml:space="preserve"> 12.2 </t>
  </si>
  <si>
    <t xml:space="preserve"> 12.3 </t>
  </si>
  <si>
    <t xml:space="preserve"> 12.4 </t>
  </si>
  <si>
    <t xml:space="preserve"> 14 </t>
  </si>
  <si>
    <t>SERVIÇOS COMPLEMENTARES</t>
  </si>
  <si>
    <t xml:space="preserve"> 14.1 </t>
  </si>
  <si>
    <t xml:space="preserve"> 14.2 </t>
  </si>
  <si>
    <t xml:space="preserve"> CP-C2.118 </t>
  </si>
  <si>
    <t xml:space="preserve"> 15 </t>
  </si>
  <si>
    <t xml:space="preserve"> 16 </t>
  </si>
  <si>
    <t>IMPERMEABILIZAÇÃO, ISOLAÇÃO TERMICA E ACÚSTICA</t>
  </si>
  <si>
    <t xml:space="preserve"> 14.3 </t>
  </si>
  <si>
    <t xml:space="preserve"> 14.4 </t>
  </si>
  <si>
    <t>REMOÇÃO DE TAPUME/ CHAPAS METÁLICAS E DE MADEIRA, DE FORMA MANUAL, SEM REAPROVEITAMENTO. AF_12/2017</t>
  </si>
  <si>
    <t xml:space="preserve"> CP-C1.046 </t>
  </si>
  <si>
    <t>ATERRO COMPACTADO UTILIZANDO COMPACTADOR DE PLACA VIBRATÓRIA (CAMPO ABERTO OU CAIXÃO) COM AQUISIÇÃO DO MATERIAL</t>
  </si>
  <si>
    <t xml:space="preserve"> 95878 </t>
  </si>
  <si>
    <t>TXKM</t>
  </si>
  <si>
    <t xml:space="preserve"> 97637 </t>
  </si>
  <si>
    <t>SERVIÇOS PRELIMINARES / TÉCNICOS</t>
  </si>
  <si>
    <t>SERVIÇOS DIVERSOS</t>
  </si>
  <si>
    <t xml:space="preserve"> 97622 </t>
  </si>
  <si>
    <t>DEMOLIÇÃO DE ALVENARIA DE BLOCO FURADO, DE FORMA MANUAL, SEM REAPROVEITAMENTO. AF_12/2017</t>
  </si>
  <si>
    <t xml:space="preserve"> 97645 </t>
  </si>
  <si>
    <t>REMOÇÃO DE JANELAS, DE FORMA MANUAL, SEM REAPROVEITAMENTO. AF_12/2017</t>
  </si>
  <si>
    <t xml:space="preserve"> 93358 </t>
  </si>
  <si>
    <t>ESCAVAÇÃO MANUAL DE VALA COM PROFUNDIDADE MENOR OU IGUAL A 1,30 M. AF_02/2021</t>
  </si>
  <si>
    <t>INFRAESTRUTURA/FUNDAÇÕES SIMPLES</t>
  </si>
  <si>
    <t xml:space="preserve"> CP-C1.038 </t>
  </si>
  <si>
    <t>CONCRETO ARMADO PREPARO E LANÇAMENTO E ADENSAMENTO COM USO DE VIBRADOR E BETONEIRA, PARA BLOCOS DE FUNDAÇÃO, SAPATAS E FUSTE DO PILAR ATÉ A VIGA BALDRAME, COM FCK CONFORME O PROJETO, INCLUSO ARMADURA DE AÇO CA-50 E CA-60  FORMAS - CONFORME PROJETO ESTRUTURAL</t>
  </si>
  <si>
    <t xml:space="preserve"> 6.2 </t>
  </si>
  <si>
    <t xml:space="preserve"> 93184 </t>
  </si>
  <si>
    <t>VERGA PRÉ-MOLDADA PARA PORTAS COM ATÉ 1,5 M DE VÃO. AF_03/2016</t>
  </si>
  <si>
    <t xml:space="preserve"> 6.3 </t>
  </si>
  <si>
    <t>COBERTURA</t>
  </si>
  <si>
    <t>CHAPISCO APLICADO EM ALVENARIAS E ESTRUTURAS DE CONCRETO INTERNAS, COM COLHER DE PEDREIRO.  ARGAMASSA TRAÇO 1:3 COM PREPARO EM BETONEIRA 400L. AF_10/2022</t>
  </si>
  <si>
    <t xml:space="preserve"> 87529 </t>
  </si>
  <si>
    <t>MASSA ÚNICA, PARA RECEBIMENTO DE PINTURA, EM ARGAMASSA TRAÇO 1:2:8, PREPARO MECÂNICO COM BETONEIRA 400L, APLICADA MANUALMENTE EM FACES INTERNAS DE PAREDES, ESPESSURA DE 20MM, COM EXECUÇÃO DE TALISCAS. AF_06/2014</t>
  </si>
  <si>
    <t xml:space="preserve"> 88495 </t>
  </si>
  <si>
    <t xml:space="preserve"> 88485 </t>
  </si>
  <si>
    <t xml:space="preserve"> 88489 </t>
  </si>
  <si>
    <t xml:space="preserve"> 13 </t>
  </si>
  <si>
    <t xml:space="preserve"> 92396 </t>
  </si>
  <si>
    <t>EXECUÇÃO DE PASSEIO EM PISO INTERTRAVADO, COM BLOCO RETANGULAR COR NATURAL DE 20 X 10 CM, ESPESSURA 6 CM. AF_10/2022</t>
  </si>
  <si>
    <t>EQUIPAMENTOS</t>
  </si>
  <si>
    <t>INSTALAÇÕES ELÉTRICAS</t>
  </si>
  <si>
    <t xml:space="preserve"> CP-C2.232 </t>
  </si>
  <si>
    <t>ALVENARIA EM TIJOLO CERÂMICO FURADO 9X19X19CM, 1 VEZ (ESPESSURA 19 CM), ASSENTADO EM ARGAMASSA TRAÇO 1:2:8, PREPARO MECÂNICO COM BETONEIRA, JUNTA 1 CM</t>
  </si>
  <si>
    <t xml:space="preserve"> 10.1 </t>
  </si>
  <si>
    <t xml:space="preserve"> 11.2 </t>
  </si>
  <si>
    <t xml:space="preserve"> 11.3 </t>
  </si>
  <si>
    <t>DEMOLIÇÕES E RETIRADAS</t>
  </si>
  <si>
    <t xml:space="preserve"> 2.3.2 </t>
  </si>
  <si>
    <t xml:space="preserve"> 2.3.3 </t>
  </si>
  <si>
    <t xml:space="preserve"> CP-C2.056 </t>
  </si>
  <si>
    <t>REMOÇÃO E REPOSIÇÃO DE MEIO-FIO REJUNTADO COM ARGAMASSA 1:3 (C:A) SOBRE BASE DE CONCRETO SIMPLES, COM REAPROVEITAMENTO DO MEIO-FIO (SERVIÇO PAGO APÓS A REPOSIÇÃO DO MEIO-FIO)</t>
  </si>
  <si>
    <t xml:space="preserve"> 2.3.4 </t>
  </si>
  <si>
    <t xml:space="preserve"> 97635 </t>
  </si>
  <si>
    <t>DEMOLIÇÃO DE PAVIMENTO INTERTRAVADO, DE FORMA MANUAL, COM REAPROVEITAMENTO. AF_12/2017</t>
  </si>
  <si>
    <t>CALÇADA EXTERNA</t>
  </si>
  <si>
    <t xml:space="preserve"> 3.3.1 </t>
  </si>
  <si>
    <t>ESTRUTURA EM CONCRETO ARMADO</t>
  </si>
  <si>
    <t xml:space="preserve"> 5.1.1 </t>
  </si>
  <si>
    <t xml:space="preserve"> CP-C1.120 </t>
  </si>
  <si>
    <t>CONCRETO ARMADO PARA LAJE MACIÇA, PREPARO, LANÇAMENTO E ADENSAMENTO COM USO DE VIBRADOR E BETONEIRA, COM FCK ESPECIFICADO NO PROJETO ESTRUTURAL, INCLUSO ARMADURA DE AÇO CA-50 E CA60, CIMBRAMENTO, MONTAGEM E DESMONTAGEM DE FORMAS - CONFORME PROJETO ESTRUTURAL</t>
  </si>
  <si>
    <t>ESTRUTURA METÁLICA</t>
  </si>
  <si>
    <t xml:space="preserve"> 5.2.1 </t>
  </si>
  <si>
    <t xml:space="preserve"> CP-C2.252 </t>
  </si>
  <si>
    <t>PILAR METÁLICO, PERFIL W150X22.5 (H) EM AÇO ESTRUTURAL A572, COM CONEXÕES PARAFUSADAS E SOLDADAS E CHAPAS DE AÇO A36 CONFORME PROJETO ESTRUTURAL, INCLUSOS PREPARO DE SUPERFÍCIE COM JATEAMENTO ABRASIVO COM GRANALHA DE AÇO, PINTURA COM TINTA EPOXÍDICA DE FUNDO (2 DEMÃOS), MÃO DE OBRA, TRANSPORTE E IÇAMENTO UTILIZANDO GUINDASTE - FORNECIMENTO E INSTALAÇÃO</t>
  </si>
  <si>
    <t xml:space="preserve"> 5.2.2 </t>
  </si>
  <si>
    <t xml:space="preserve"> CP-C2.254 </t>
  </si>
  <si>
    <t>VIGA METÁLICA EM PERFIL W200X19.3 EM AÇO ESTRUTURAL A572, COM CONEXÕES PARAFUSADAS E SOLDADAS E CHAPAS DE AÇO A36 CONFORME PROJETO ESTRUTURAL, INCLUSOS PREPARO DE SUPERFÍCIE COM JATEAMENTO ABRASIVO COM GRANALHA DE AÇO, PINTURA COM TINTA EPOXÍDICA DE FUNDO (2 DEMÃOS), MÃO DE OBRA, TRANSPORTE E IÇAMENTO UTILIZANDO GUINDASTE - FORNECIMENTO E INSTALAÇÃO</t>
  </si>
  <si>
    <t xml:space="preserve"> 5.2.3 </t>
  </si>
  <si>
    <t xml:space="preserve"> CP-C2.255 </t>
  </si>
  <si>
    <t>CONTRAVENTAMENTO COM BARRA LISA DE AÇO 1/2", COM CONEXÕES PARAFUSADAS E SOLDADAS CONFORME PROJETO ESTRUTURAL, INCLUSOS PREPARO DE SUPERFÍCIE COM JATEAMENTO ABRASIVO COM GRANALHA DE AÇO, PINTURA COM TINTA EPOXÍDICA DE FUNDO (2 DEMÃOS), MÃO DE OBRA, TRANSPORTE E IÇAMENTO UTILIZANDO GUINDASTE - FORNECIMENTO E INSTALAÇÃO.</t>
  </si>
  <si>
    <t xml:space="preserve"> CP-C2.251 </t>
  </si>
  <si>
    <t>ALVENARIA DE VEDAÇÃO DE BLOCOS CERÂMICOS FURADOS NA HORIZONTAL DE 9X19X19 CM (ESPESSURA 9 CM) E ARGAMASSA DE ASSENTAMENTO COM PREPARO EM BETONEIRA, INCLUSIVE LIGAÇÃO COM PILAR METÁLICO COM AÇO CA-50 6.3MM.</t>
  </si>
  <si>
    <t xml:space="preserve"> 6.3.1 </t>
  </si>
  <si>
    <t xml:space="preserve"> CP-C2.244 </t>
  </si>
  <si>
    <t>JANELA DE ALUMÍNIO DE CORRER TIPO M2000 COM 4 FOLHAS (3,25 X 1,65M), INCLUSIVE VIDRO TEMPERADO E=8 MM, CONJUNTO DE ROLDANAS, TRILHOS, TRINCOS, CONTRA TRINCOS E PELÍCULA INSULFILM OU SIMILAR - FORNECIMENTO E INSTALAÇÃO.</t>
  </si>
  <si>
    <t xml:space="preserve"> 87735 </t>
  </si>
  <si>
    <t>CONTRAPISO EM ARGAMASSA TRAÇO 1:4 (CIMENTO E AREIA), PREPARO MECÂNICO COM BETONEIRA 400 L, APLICADO EM ÁREAS MOLHADAS SOBRE LAJE, ADERIDO, ACABAMENTO NÃO REFORÇADO, ESPESSURA 2CM. AF_07/2021</t>
  </si>
  <si>
    <t xml:space="preserve"> 98546 </t>
  </si>
  <si>
    <t>IMPERMEABILIZAÇÃO DE SUPERFÍCIE COM MANTA ASFÁLTICA, UMA CAMADA, INCLUSIVE APLICAÇÃO DE PRIMER ASFÁLTICO, E=3MM. AF_06/2018</t>
  </si>
  <si>
    <t xml:space="preserve"> 98563 </t>
  </si>
  <si>
    <t>PROTEÇÃO MECÂNICA DE SUPERFÍCIE HORIZONTAL COM ARGAMASSA DE CIMENTO E AREIA, TRAÇO 1:3, E=2CM. AF_06/2018</t>
  </si>
  <si>
    <t xml:space="preserve"> 98575 </t>
  </si>
  <si>
    <t>TRATAMENTO DE JUNTA DE DILATAÇÃO, COM TARUGO DE POLIETILENO E SELANTE PU, INCLUSO PREENCHIMENTO COM ESPUMA EXPANSIVA PU. AF_06/2018</t>
  </si>
  <si>
    <t>REVESTIMENTOS INTERNOS</t>
  </si>
  <si>
    <t xml:space="preserve"> 10.1.1 </t>
  </si>
  <si>
    <t xml:space="preserve"> 10.1.2 </t>
  </si>
  <si>
    <t xml:space="preserve"> CP-C2.246 </t>
  </si>
  <si>
    <t>REVESTIMENTO METÁLICO EM ALUMÍNIO COMPOSTO (ALUCOBOND OU SIMILAR), E=0,3MM, PINTURA KAYNAR 500 COMPOSTA POR SEIS CAMADAS, INCLUSIVE ESTRUTURA METÁLICA AUXILIAR EM PERFIL DE VIGA "U" DE 2" - FORNECIMENTO E MONTAGEM</t>
  </si>
  <si>
    <t xml:space="preserve"> 10.2.1 </t>
  </si>
  <si>
    <t xml:space="preserve"> 87894 </t>
  </si>
  <si>
    <t>CHAPISCO APLICADO EM ALVENARIA (SEM PRESENÇA DE VÃOS) E ESTRUTURAS DE CONCRETO DE FACHADA, COM COLHER DE PEDREIRO.  ARGAMASSA TRAÇO 1:3 COM PREPARO EM BETONEIRA 400L. AF_10/2022</t>
  </si>
  <si>
    <t xml:space="preserve"> 87792 </t>
  </si>
  <si>
    <t>EMBOÇO OU MASSA ÚNICA EM ARGAMASSA TRAÇO 1:2:8, PREPARO MECÂNICO COM BETONEIRA 400 L, APLICADA MANUALMENTE EM PANOS CEGOS DE FACHADA (SEM PRESENÇA DE VÃOS), ESPESSURA DE 25 MM. AF_08/2022</t>
  </si>
  <si>
    <t xml:space="preserve"> CP-C2.083 </t>
  </si>
  <si>
    <t>REVESTIMENTO DE PAREDES COM PEDRA GRANÍTICA, ASSENTADA COM ARGAMASSA DE CIMENTO E AREIA MÉDIA, TRAÇO 1:4</t>
  </si>
  <si>
    <t>EMASSAMENTO COM MASSA LÁTEX, APLICAÇÃO EM PAREDE, UMA DEMÃO, LIXAMENTO MANUAL. AF_04/2023</t>
  </si>
  <si>
    <t>FUNDO SELADOR ACRÍLICO, APLICAÇÃO MANUAL EM PAREDE, UMA DEMÃO. AF_04/2023</t>
  </si>
  <si>
    <t>PINTURA LÁTEX ACRÍLICA PREMIUM, APLICAÇÃO MANUAL EM PAREDES, DUAS DEMÃOS. AF_04/2023</t>
  </si>
  <si>
    <t>INSTALAÇÕES PLUVIAIS</t>
  </si>
  <si>
    <t xml:space="preserve"> 89800 </t>
  </si>
  <si>
    <t>TUBO PVC, SERIE NORMAL, ESGOTO PREDIAL, DN 100 MM, FORNECIDO E INSTALADO EM PRUMADA DE ESGOTO SANITÁRIO OU VENTILAÇÃO. AF_08/2022</t>
  </si>
  <si>
    <t xml:space="preserve"> 89811 </t>
  </si>
  <si>
    <t>CURVA CURTA 90 GRAUS, PVC, SERIE NORMAL, ESGOTO PREDIAL, DN 100 MM, JUNTA ELÁSTICA, FORNECIDO E INSTALADO EM PRUMADA DE ESGOTO SANITÁRIO OU VENTILAÇÃO. AF_08/2022</t>
  </si>
  <si>
    <t xml:space="preserve"> CP-C2.140 </t>
  </si>
  <si>
    <t>RALO HEMISFÉRICO EM Fº Fº, TIPO ABACAXI Ø 100MM</t>
  </si>
  <si>
    <t xml:space="preserve"> 89810 </t>
  </si>
  <si>
    <t>JOELHO 45 GRAUS, PVC, SERIE NORMAL, ESGOTO PREDIAL, DN 100 MM, JUNTA ELÁSTICA, FORNECIDO E INSTALADO EM PRUMADA DE ESGOTO SANITÁRIO OU VENTILAÇÃO. AF_08/2022</t>
  </si>
  <si>
    <t xml:space="preserve"> 94277 </t>
  </si>
  <si>
    <t>ASSENTAMENTO DE GUIA (MEIO-FIO) EM TRECHO RETO, CONFECCIONADA EM CONCRETO PRÉ-FABRICADO, DIMENSÕES 80X08X08X25 CM (COMPRIMENTO X BASE INFERIOR X BASE SUPERIOR X ALTURA), PARA URBANIZAÇÃO INTERNA DE EMPREENDIMENTOS. AF_06/2016</t>
  </si>
  <si>
    <t xml:space="preserve"> CP-C1.102 </t>
  </si>
  <si>
    <t>PISO TÁTIL DIRECIONAL E/OU ALERTA, DE CONCRETO, COLORIDO, P/DEFICIENTES VISUAIS, DIMENSÕES 25X25CM, APLICADO COM ARGAMASSA INDUSTRIALIZADA AC-III, REJUNTADO, EXCLUSIVE REGULARIZAÇÃO DE BASE</t>
  </si>
  <si>
    <t xml:space="preserve"> 95240 </t>
  </si>
  <si>
    <t>LASTRO DE CONCRETO MAGRO, APLICADO EM PISOS, LAJES SOBRE SOLO OU RADIERS, ESPESSURA DE 3 CM. AF_07/2016</t>
  </si>
  <si>
    <t xml:space="preserve"> CP-C2.240 </t>
  </si>
  <si>
    <t>ANDAIME METALICO TIPO METALICO TUBULAR DE ENCAIXE, TIPO DE TORRE, COM LARGURA DE 1,5 M E ALTURA DE 1,00 M, INCLUINDO DIAGONAL, BARRAS DE LIGACAO, SAPATAS OU RODIZIOS E DEMAIS ITENS NECESSARIOS A MONTAGEM E DESMONTAGEM, INCLUSIVE TELA DE PROTEÇÃO (MEDIDO POR M DE ALTURA DE TORRE)</t>
  </si>
  <si>
    <t xml:space="preserve"> CP-C1.179 </t>
  </si>
  <si>
    <t>CARGA MANUAL DE ENTULHO EM CAMINHAO BASCULANTE 6 M3</t>
  </si>
  <si>
    <t xml:space="preserve"> 14.5 </t>
  </si>
  <si>
    <t>TAPUME COM COMPENSADO DE MADEIRA PARA ÁREAS INTERNAS</t>
  </si>
  <si>
    <t>PISO INTERNO</t>
  </si>
  <si>
    <t>SOLEIRA EM GRANITO VERDE UBATUBA, ESPESSURA 2,0 CM, ASSENTADO COM ARGAMASSA INDUSTRIALIZADA TIPO AC III</t>
  </si>
  <si>
    <t xml:space="preserve"> 13.2.1 </t>
  </si>
  <si>
    <t xml:space="preserve"> 13.2.2 </t>
  </si>
  <si>
    <t>PINTURA COM TINTA ALQUÍDICA DE ACABAMENTO (ESMALTE SINTÉTICO BRILHANTE), COR AMARELA, APLICADA A ROLO OU PINCEL SOBRE O PISO DO FOSSO DO ELEVADOR</t>
  </si>
  <si>
    <t>IMPERMEABILIZAÇÃO DE SUPERFÍCIE COM EMULSÃO ASFÁLTICA, 2 DEMÃOS AF_06/2018</t>
  </si>
  <si>
    <t>REMOÇÃO DE FORRO DE GESSO, DE FORMA MANUAL, SEM REAPROVEITAMENTO. AF_12/2017</t>
  </si>
  <si>
    <t>FORRO EM PLACAS DE GESSO, PARA AMBIENTES COMERCIAIS. AF_05/2017_PS</t>
  </si>
  <si>
    <t>ACABAMENTOS PARA FORRO (SANCA DE GESSO MONTADA NA OBRA). AF_05/2017_PS</t>
  </si>
  <si>
    <t>FURO EM CONCRETO PARA DIÂMETROS MENORES OU IGUAIS A 40 MM. AF_05/2015</t>
  </si>
  <si>
    <t>REVESTIMENTOS EXTERNOS</t>
  </si>
  <si>
    <t>EMBOÇO OU MASSA ÚNICA EM ARGAMASSA TRAÇO 1:2:8, PREPARO MECÂNICA COM BETONEIRA 400 L, APLICADA MANUALMENTE EM PANOS DE FACHADA SEM PRESENÇA DE VÃOS, ESPESSURA DE 25 MM, ACESSO POR ANDAIME. AF_08/2022</t>
  </si>
  <si>
    <t xml:space="preserve"> 10.3.1 </t>
  </si>
  <si>
    <t>SERVIÇOS COMPLEMENTARES - INSTALAÇÕES CONTRA INCÊNDIO E PÂNICO</t>
  </si>
  <si>
    <t>PLACA FOTOLUMINESCENTE NAO UTILIZE ELEVADOR EM CASO DE INCENDIO 12x24cm - FORNECIMENTO E INSTALAÇÃO</t>
  </si>
  <si>
    <t>EXTINTOR DE INCÊNDIO PORTÁTIL COM CARGA DE CO2 DE 4 KG, CLASSE BC - FORNECIMENTO E INSTALAÇÃO. AF_10/2020_PE</t>
  </si>
  <si>
    <t>PLACA DE SINALIZACAO DE SEGURANCA CONTRA INCENDIO, FOTOLUMINESCENTE, QUADRADA, *20 X 20* CM, EM PVC *2* MM ANTI-CHAMAS (SIMBOLOS, CORES E PICTOGRAMAS CONFORME NBR 13434) - FORNECIMENTO E INSTALAÇÃO</t>
  </si>
  <si>
    <t xml:space="preserve"> 2.2.2 </t>
  </si>
  <si>
    <t xml:space="preserve"> CP-C2.239 </t>
  </si>
  <si>
    <t xml:space="preserve"> 2.2.3 </t>
  </si>
  <si>
    <t xml:space="preserve"> 97087 </t>
  </si>
  <si>
    <t>CAMADA SEPARADORA PARA EXECUÇÃO DE RADIER, PISO DE CONCRETO OU LAJE SOBRE SOLO, EM LONA PLÁSTICA. AF_09/2021</t>
  </si>
  <si>
    <t xml:space="preserve"> 7.1 </t>
  </si>
  <si>
    <t xml:space="preserve"> 7.2 </t>
  </si>
  <si>
    <t xml:space="preserve"> 7.3 </t>
  </si>
  <si>
    <t xml:space="preserve"> 9.1 </t>
  </si>
  <si>
    <t xml:space="preserve"> 9.2 </t>
  </si>
  <si>
    <t xml:space="preserve"> 98557 </t>
  </si>
  <si>
    <t xml:space="preserve"> 10.2 </t>
  </si>
  <si>
    <t xml:space="preserve"> 10.2.2 </t>
  </si>
  <si>
    <t xml:space="preserve"> 10.2.3 </t>
  </si>
  <si>
    <t xml:space="preserve"> 104233 </t>
  </si>
  <si>
    <t xml:space="preserve"> 10.3 </t>
  </si>
  <si>
    <t xml:space="preserve"> 10.3.2 </t>
  </si>
  <si>
    <t xml:space="preserve"> 10.3.3 </t>
  </si>
  <si>
    <t xml:space="preserve"> 11.4 </t>
  </si>
  <si>
    <t xml:space="preserve"> CP-C2.257 </t>
  </si>
  <si>
    <t xml:space="preserve"> 13.1 </t>
  </si>
  <si>
    <t xml:space="preserve"> 13.1.1 </t>
  </si>
  <si>
    <t xml:space="preserve"> 13.1.2 </t>
  </si>
  <si>
    <t xml:space="preserve"> CP-C2.256 </t>
  </si>
  <si>
    <t xml:space="preserve"> 13.2 </t>
  </si>
  <si>
    <t xml:space="preserve"> 13.2.3 </t>
  </si>
  <si>
    <t xml:space="preserve"> 13.2.4 </t>
  </si>
  <si>
    <t xml:space="preserve"> 14.6 </t>
  </si>
  <si>
    <t>SERVIÇOS COMPLEMENTARES - INSTALAÇÕES ELÉTRICAS</t>
  </si>
  <si>
    <t xml:space="preserve"> 14.6.1 </t>
  </si>
  <si>
    <t xml:space="preserve"> 97641 </t>
  </si>
  <si>
    <t xml:space="preserve"> 14.6.2 </t>
  </si>
  <si>
    <t xml:space="preserve"> 96113 </t>
  </si>
  <si>
    <t xml:space="preserve"> 14.6.3 </t>
  </si>
  <si>
    <t xml:space="preserve"> 99054 </t>
  </si>
  <si>
    <t xml:space="preserve"> 14.6.4 </t>
  </si>
  <si>
    <t xml:space="preserve"> 90439 </t>
  </si>
  <si>
    <t xml:space="preserve"> 14.7 </t>
  </si>
  <si>
    <t xml:space="preserve"> 14.7.1 </t>
  </si>
  <si>
    <t xml:space="preserve"> CP-C2.258 </t>
  </si>
  <si>
    <t xml:space="preserve"> 14.7.2 </t>
  </si>
  <si>
    <t xml:space="preserve"> 101906 </t>
  </si>
  <si>
    <t xml:space="preserve"> 14.7.3 </t>
  </si>
  <si>
    <t xml:space="preserve"> CP-C1.011 </t>
  </si>
  <si>
    <t>Un</t>
  </si>
  <si>
    <t xml:space="preserve"> 15.1 </t>
  </si>
  <si>
    <t>SBC</t>
  </si>
  <si>
    <t xml:space="preserve"> 16.1 </t>
  </si>
  <si>
    <t>CABOS UNIPOLARES (COBRE)</t>
  </si>
  <si>
    <t xml:space="preserve"> 16.1.1 </t>
  </si>
  <si>
    <t xml:space="preserve"> 91924 </t>
  </si>
  <si>
    <t>CABO DE COBRE FLEXÍVEL ISOLADO, 1,5 MM², ANTI-CHAMA 450/750 V, PARA CIRCUITOS TERMINAIS - FORNECIMENTO E INSTALAÇÃO. AF_03/2023</t>
  </si>
  <si>
    <t xml:space="preserve"> 16.1.2 </t>
  </si>
  <si>
    <t xml:space="preserve"> 16.1.3 </t>
  </si>
  <si>
    <t xml:space="preserve"> 16.1.4 </t>
  </si>
  <si>
    <t xml:space="preserve"> 92979 </t>
  </si>
  <si>
    <t>CABO DE COBRE FLEXÍVEL ISOLADO, 10 MM², ANTI-CHAMA 450/750 V, PARA DISTRIBUIÇÃO - FORNECIMENTO E INSTALAÇÃO. AF_12/2015</t>
  </si>
  <si>
    <t xml:space="preserve"> 16.1.5 </t>
  </si>
  <si>
    <t xml:space="preserve"> 16.1.6 </t>
  </si>
  <si>
    <t xml:space="preserve"> 16.1.7 </t>
  </si>
  <si>
    <t xml:space="preserve"> 16.1.8 </t>
  </si>
  <si>
    <t xml:space="preserve"> 16.1.9 </t>
  </si>
  <si>
    <t xml:space="preserve"> 16.1.10 </t>
  </si>
  <si>
    <t xml:space="preserve"> 16.2 </t>
  </si>
  <si>
    <t>CAIXA DE PASSAGEM</t>
  </si>
  <si>
    <t xml:space="preserve"> 16.2.1 </t>
  </si>
  <si>
    <t xml:space="preserve"> CP-ELJ.003 </t>
  </si>
  <si>
    <t>CAIXA DE PASSAGEM ELÉTRICA 15X15X10CM (SOBREPOR), FORNECIMENTO E INSTALACAO.</t>
  </si>
  <si>
    <t xml:space="preserve"> 16.3 </t>
  </si>
  <si>
    <t>DISPOSITIVO ELÉTRICO (COMANDO)</t>
  </si>
  <si>
    <t xml:space="preserve"> 16.3.1 </t>
  </si>
  <si>
    <t xml:space="preserve"> 91955 </t>
  </si>
  <si>
    <t>INTERRUPTOR PARALELO (1 MÓDULO), 10A/250V, INCLUINDO SUPORTE E PLACA - FORNECIMENTO E INSTALAÇÃO. AF_03/2023</t>
  </si>
  <si>
    <t xml:space="preserve"> 16.4 </t>
  </si>
  <si>
    <t>DISPOSITIVO DE PROTEÇÃO</t>
  </si>
  <si>
    <t xml:space="preserve"> 16.4.1 </t>
  </si>
  <si>
    <t xml:space="preserve"> 93671 </t>
  </si>
  <si>
    <t>DISJUNTOR TRIPOLAR TIPO DIN, CORRENTE NOMINAL DE 32A - FORNECIMENTO E INSTALAÇÃO. AF_10/2020</t>
  </si>
  <si>
    <t xml:space="preserve"> 16.4.2 </t>
  </si>
  <si>
    <t xml:space="preserve"> 93670 </t>
  </si>
  <si>
    <t>DISJUNTOR TRIPOLAR TIPO DIN, CORRENTE NOMINAL DE 25A - FORNECIMENTO E INSTALAÇÃO. AF_10/2020</t>
  </si>
  <si>
    <t xml:space="preserve"> 16.4.3 </t>
  </si>
  <si>
    <t xml:space="preserve"> 93653 </t>
  </si>
  <si>
    <t>DISJUNTOR MONOPOLAR TIPO DIN, CORRENTE NOMINAL DE 10A - FORNECIMENTO E INSTALAÇÃO. AF_10/2020</t>
  </si>
  <si>
    <t xml:space="preserve"> 16.4.4 </t>
  </si>
  <si>
    <t xml:space="preserve"> CP-ELJ.002 </t>
  </si>
  <si>
    <t>DISJUNTOR BIPOLAR TIPO DR, CORRENTE NOMINAL DE 25A - FORNECIMENTO E INSTALAÇÃO</t>
  </si>
  <si>
    <t xml:space="preserve"> 16.5 </t>
  </si>
  <si>
    <t>ELETRODUTOS</t>
  </si>
  <si>
    <t xml:space="preserve"> 16.5.1 </t>
  </si>
  <si>
    <t xml:space="preserve"> 91864 </t>
  </si>
  <si>
    <t>ELETRODUTO RÍGIDO ROSCÁVEL, PVC, DN 32 MM (1"), PARA CIRCUITOS TERMINAIS, INSTALADO EM FORRO - FORNECIMENTO E INSTALAÇÃO. AF_03/2023</t>
  </si>
  <si>
    <t xml:space="preserve"> 16.5.2 </t>
  </si>
  <si>
    <t xml:space="preserve"> 91863 </t>
  </si>
  <si>
    <t>ELETRODUTO RÍGIDO ROSCÁVEL, PVC, DN 25 MM (3/4"), PARA CIRCUITOS TERMINAIS, INSTALADO EM FORRO - FORNECIMENTO E INSTALAÇÃO. AF_03/2023</t>
  </si>
  <si>
    <t xml:space="preserve"> 16.5.3 </t>
  </si>
  <si>
    <t xml:space="preserve"> 91872 </t>
  </si>
  <si>
    <t>ELETRODUTO RÍGIDO ROSCÁVEL, PVC, DN 32 MM (1"), PARA CIRCUITOS TERMINAIS, INSTALADO EM PAREDE - FORNECIMENTO E INSTALAÇÃO. AF_03/2023</t>
  </si>
  <si>
    <t xml:space="preserve"> 16.5.4 </t>
  </si>
  <si>
    <t xml:space="preserve"> 91871 </t>
  </si>
  <si>
    <t>ELETRODUTO RÍGIDO ROSCÁVEL, PVC, DN 25 MM (3/4"), PARA CIRCUITOS TERMINAIS, INSTALADO EM PAREDE - FORNECIMENTO E INSTALAÇÃO. AF_03/2023</t>
  </si>
  <si>
    <t xml:space="preserve"> 16.5.5 </t>
  </si>
  <si>
    <t xml:space="preserve"> 91876 </t>
  </si>
  <si>
    <t>LUVA PARA ELETRODUTO, PVC, ROSCÁVEL, DN 32 MM (1"), PARA CIRCUITOS TERMINAIS, INSTALADA EM FORRO - FORNECIMENTO E INSTALAÇÃO. AF_03/2023</t>
  </si>
  <si>
    <t xml:space="preserve"> 16.5.6 </t>
  </si>
  <si>
    <t xml:space="preserve"> 91875 </t>
  </si>
  <si>
    <t>LUVA PARA ELETRODUTO, PVC, ROSCÁVEL, DN 25 MM (3/4"), PARA CIRCUITOS TERMINAIS, INSTALADA EM FORRO - FORNECIMENTO E INSTALAÇÃO. AF_03/2023</t>
  </si>
  <si>
    <t xml:space="preserve"> 16.5.7 </t>
  </si>
  <si>
    <t xml:space="preserve"> 91885 </t>
  </si>
  <si>
    <t>LUVA PARA ELETRODUTO, PVC, ROSCÁVEL, DN 32 MM (1"), PARA CIRCUITOS TERMINAIS, INSTALADA EM PAREDE - FORNECIMENTO E INSTALAÇÃO. AF_03/2023</t>
  </si>
  <si>
    <t xml:space="preserve"> 16.5.8 </t>
  </si>
  <si>
    <t xml:space="preserve"> 91884 </t>
  </si>
  <si>
    <t>LUVA PARA ELETRODUTO, PVC, ROSCÁVEL, DN 25 MM (3/4"), PARA CIRCUITOS TERMINAIS, INSTALADA EM PAREDE - FORNECIMENTO E INSTALAÇÃO. AF_03/2023</t>
  </si>
  <si>
    <t xml:space="preserve"> 16.5.9 </t>
  </si>
  <si>
    <t xml:space="preserve"> CP-ELJ.005 </t>
  </si>
  <si>
    <t>Abraçadeira metálica tipo "D" de 3/4"</t>
  </si>
  <si>
    <t xml:space="preserve"> 16.5.10 </t>
  </si>
  <si>
    <t xml:space="preserve"> CP-ELJ.006 </t>
  </si>
  <si>
    <t>Abraçadeira metálica tipo "D" de 1"</t>
  </si>
  <si>
    <t xml:space="preserve"> 16.5.11 </t>
  </si>
  <si>
    <t xml:space="preserve"> 91893 </t>
  </si>
  <si>
    <t>CURVA 90 GRAUS PARA ELETRODUTO, PVC, ROSCÁVEL, DN 32 MM (1"), PARA CIRCUITOS TERMINAIS, INSTALADA EM FORRO - FORNECIMENTO E INSTALAÇÃO. AF_03/2023</t>
  </si>
  <si>
    <t xml:space="preserve"> 16.5.12 </t>
  </si>
  <si>
    <t xml:space="preserve"> 91917 </t>
  </si>
  <si>
    <t>CURVA 90 GRAUS PARA ELETRODUTO, PVC, ROSCÁVEL, DN 32 MM (1"), PARA CIRCUITOS TERMINAIS, INSTALADA EM PAREDE - FORNECIMENTO E INSTALAÇÃO. AF_03/2023</t>
  </si>
  <si>
    <t xml:space="preserve"> 16.5.13 </t>
  </si>
  <si>
    <t xml:space="preserve"> 91890 </t>
  </si>
  <si>
    <t>CURVA 90 GRAUS PARA ELETRODUTO, PVC, ROSCÁVEL, DN 25 MM (3/4"), PARA CIRCUITOS TERMINAIS, INSTALADA EM FORRO - FORNECIMENTO E INSTALAÇÃO. AF_03/2023</t>
  </si>
  <si>
    <t xml:space="preserve"> 16.5.14 </t>
  </si>
  <si>
    <t xml:space="preserve"> 91914 </t>
  </si>
  <si>
    <t>CURVA 90 GRAUS PARA ELETRODUTO, PVC, ROSCÁVEL, DN 25 MM (3/4"), PARA CIRCUITOS TERMINAIS, INSTALADA EM PAREDE - FORNECIMENTO E INSTALAÇÃO. AF_03/2023</t>
  </si>
  <si>
    <t xml:space="preserve"> 16.6 </t>
  </si>
  <si>
    <t>LUMINÁRIAS</t>
  </si>
  <si>
    <t xml:space="preserve"> 16.6.1 </t>
  </si>
  <si>
    <t xml:space="preserve"> CP-ELJ.004 </t>
  </si>
  <si>
    <t>LUMINÁRIA ARANDELA DE SOBREPOR, LÂMPADA LED 18W TIPO TARTARUGA</t>
  </si>
  <si>
    <t xml:space="preserve"> 16.7 </t>
  </si>
  <si>
    <t>QUADRO DE DISTRIBUIÇÃO</t>
  </si>
  <si>
    <t xml:space="preserve"> 16.7.1 </t>
  </si>
  <si>
    <t xml:space="preserve"> CP-ELJ.001 </t>
  </si>
  <si>
    <t>QUADRO DE DISTRIBUIÇÃO DE ENERGIA EM CHAPA DE AÇO GALVANIZADO, DE SOBREPOR, COM BARRAMENTO TRIFÁSICO, PARA 12 DISJUNTORES DIN 100A - FORNECIMENTO E INSTALAÇÃO</t>
  </si>
  <si>
    <t xml:space="preserve"> CP-M02-010 </t>
  </si>
  <si>
    <t>Fornecimento, instalação e manutenção de elevador para transporte vertical de pessoas com ou sem mobilidade reduzida. Conforme condições, quantidades e exigências: velocidade média de 1m/s, acesso do mesmo lado, abertura lateral com vão livre de 80 cm, capacidade para 08 pessoas (630 kg), cabina com dimensões de 110x140cm, sem casa de máquinas, com motor dentro da caixa corrida, trifásico 380 V (60 Hz), dimensões da caixa corrida 160 cm x 175 cm (LxP), a profundidade do poço de 135 cm a partir do nível do pavimento  térreo, atendendo ao percurso de aproximadamente 7,00 metros do térreo (primeiro pavimento) ao terceiro  pavimento, marca de referência OTIS (GEN2 light plus), ou tecnicamente equivalente. Garantia de 12 meses a partir do  recebimento definitivo do equipamento, incluindo todos os custos de instalação, reparação e substituição do que se fizer necessário para o perfeito funcionamento da solução proposta, bem como também as manutenção periódicas necessárias.</t>
  </si>
  <si>
    <r>
      <rPr>
        <b/>
        <sz val="10"/>
        <rFont val="Arial"/>
        <family val="2"/>
      </rPr>
      <t>TABELAS REFERÊNCIA:</t>
    </r>
    <r>
      <rPr>
        <sz val="10"/>
        <rFont val="Arial"/>
        <family val="2"/>
      </rPr>
      <t xml:space="preserve"> SINAPI JUL/2023; ORSE JUN/2023; IOPES MAI/2023; SBC AGO/2023</t>
    </r>
  </si>
  <si>
    <t>DATA BASE: JUL/2023</t>
  </si>
  <si>
    <t>BDI = 15,28%</t>
  </si>
  <si>
    <t>BDI = 20,93%</t>
  </si>
  <si>
    <t>Composição</t>
  </si>
  <si>
    <t>SERT - SERVIÇOS TÉCNICOS</t>
  </si>
  <si>
    <t>Composição Auxiliar</t>
  </si>
  <si>
    <t xml:space="preserve"> 90776 </t>
  </si>
  <si>
    <t>ENCARREGADO GERAL COM ENCARGOS COMPLEMENTARES</t>
  </si>
  <si>
    <t>SEDI - SERVIÇOS DIVERSOS</t>
  </si>
  <si>
    <t xml:space="preserve"> 90778 </t>
  </si>
  <si>
    <t>ENGENHEIRO CIVIL DE OBRA PLENO COM ENCARGOS COMPLEMENTARES</t>
  </si>
  <si>
    <t>MO sem LS =&gt;</t>
  </si>
  <si>
    <t>LS =&gt;</t>
  </si>
  <si>
    <t>MO com LS =&gt;</t>
  </si>
  <si>
    <t>Valor do BDI =&gt;</t>
  </si>
  <si>
    <t>Valor com BDI =&gt;</t>
  </si>
  <si>
    <t>Código</t>
  </si>
  <si>
    <t>Banco</t>
  </si>
  <si>
    <t>Descrição</t>
  </si>
  <si>
    <t>Tipo</t>
  </si>
  <si>
    <t>Und</t>
  </si>
  <si>
    <t>Valor Unit</t>
  </si>
  <si>
    <t>Insumo</t>
  </si>
  <si>
    <t xml:space="preserve"> 00000001 </t>
  </si>
  <si>
    <t>ART DE EXECUÇÃO DE OBRA OU SERVIÇO – ART. 2° DA RESOLUÇÃO Nº 1067 DE 25/09/2015</t>
  </si>
  <si>
    <t>Taxas</t>
  </si>
  <si>
    <t>Observação</t>
  </si>
  <si>
    <t>Fonte: Anexo da Decisão Plenária do CONFEA PL-1514/2021</t>
  </si>
  <si>
    <t>CANT - CANTEIRO DE OBRAS</t>
  </si>
  <si>
    <t xml:space="preserve"> 88262 </t>
  </si>
  <si>
    <t>CARPINTEIRO DE FORMAS COM ENCARGOS COMPLEMENTARES</t>
  </si>
  <si>
    <t xml:space="preserve"> 88316 </t>
  </si>
  <si>
    <t>SERVENTE COM ENCARGOS COMPLEMENTARES</t>
  </si>
  <si>
    <t xml:space="preserve"> 00004408 </t>
  </si>
  <si>
    <t>RIPA NAO APARELHADA,  *1,5 X 5* CM, EM MACARANDUBA, ANGELIM OU EQUIVALENTE DA REGIAO -  BRUTA</t>
  </si>
  <si>
    <t>Material</t>
  </si>
  <si>
    <t xml:space="preserve"> 00004513 </t>
  </si>
  <si>
    <t>CAIBRO 5 X 5 CM EM PINUS, MISTA OU EQUIVALENTE DA REGIAO - BRUTA</t>
  </si>
  <si>
    <t xml:space="preserve"> 00004813 </t>
  </si>
  <si>
    <t>PLACA DE OBRA (PARA CONSTRUCAO CIVIL) EM CHAPA GALVANIZADA *N. 22*, ADESIVADA, DE *2,4 X 1,2* M (SEM POSTES PARA FIXACAO)</t>
  </si>
  <si>
    <t xml:space="preserve"> 00005075 </t>
  </si>
  <si>
    <t>PREGO DE ACO POLIDO COM CABECA 18 X 30 (2 3/4 X 10)</t>
  </si>
  <si>
    <t>FONTE: 51/ORSE</t>
  </si>
  <si>
    <t xml:space="preserve"> 91692 </t>
  </si>
  <si>
    <t>SERRA CIRCULAR DE BANCADA COM MOTOR ELÉTRICO POTÊNCIA DE 5HP, COM COIFA PARA DISCO 10" - CHP DIURNO. AF_08/2015</t>
  </si>
  <si>
    <t>CHOR - CUSTOS HORÁRIOS DE MÁQUINAS E EQUIPAMENTOS</t>
  </si>
  <si>
    <t>CHP</t>
  </si>
  <si>
    <t xml:space="preserve"> 91693 </t>
  </si>
  <si>
    <t>SERRA CIRCULAR DE BANCADA COM MOTOR ELÉTRICO POTÊNCIA DE 5HP, COM COIFA PARA DISCO 10" - CHI DIURNO. AF_08/2015</t>
  </si>
  <si>
    <t>CHI</t>
  </si>
  <si>
    <t xml:space="preserve"> 88239 </t>
  </si>
  <si>
    <t>AJUDANTE DE CARPINTEIRO COM ENCARGOS COMPLEMENTARES</t>
  </si>
  <si>
    <t xml:space="preserve"> 00004433 </t>
  </si>
  <si>
    <t>CAIBRO NAO APARELHADO *6 X 6* CM, EM MACARANDUBA, ANGELIM OU EQUIVALENTE DA REGIAO - BRUTA</t>
  </si>
  <si>
    <t xml:space="preserve"> 00005061 </t>
  </si>
  <si>
    <t>PREGO DE ACO POLIDO COM CABECA 18 X 27 (2 1/2 X 10)</t>
  </si>
  <si>
    <t xml:space="preserve"> 00007584 </t>
  </si>
  <si>
    <t>BUCHA DE NYLON SEM ABA S12, COM PARAFUSO DE 5/16" X 80 MM EM ACO ZINCADO COM ROSCA SOBERBA E CABECA SEXTAVADA</t>
  </si>
  <si>
    <t xml:space="preserve"> 00003992 </t>
  </si>
  <si>
    <t>TABUA APARELHADA *2,5 X 30* CM, EM MACARANDUBA, ANGELIM OU EQUIVALENTE DA REGIAO</t>
  </si>
  <si>
    <t xml:space="preserve"> 00000567 </t>
  </si>
  <si>
    <t>CANTONEIRA (ABAS IGUAIS) EM ACO CARBONO, 25,4 MM X 3,17 MM (L X E), 1,27KG/M</t>
  </si>
  <si>
    <t xml:space="preserve"> 00043681 </t>
  </si>
  <si>
    <t>CHAPA/PAINEL DE MADEIRA COMPENSADA RESINADA (MADEIRITE RESINADO ROSA) PARA FORMA DE CONCRETO, DE 2200 x 1100 MM, E = 8 A 12 MM</t>
  </si>
  <si>
    <t>FONTE: ADAPTADO DE 98458/SINAPI</t>
  </si>
  <si>
    <t xml:space="preserve"> 100490 </t>
  </si>
  <si>
    <t>ARGAMASSA TRAÇO 1:4 (EM VOLUME DE CIMENTO E AREIA MÉDIA ÚMIDA), PREPARO MECÂNICO COM BETONEIRA 600 L. AF_08/2019</t>
  </si>
  <si>
    <t xml:space="preserve"> 103670 </t>
  </si>
  <si>
    <t>LANÇAMENTO COM USO DE BALDES, ADENSAMENTO E ACABAMENTO DE CONCRETO EM ESTRUTURAS. AF_02/2022</t>
  </si>
  <si>
    <t>FUES - FUNDAÇÕES E ESTRUTURAS</t>
  </si>
  <si>
    <t xml:space="preserve"> 94969 </t>
  </si>
  <si>
    <t>CONCRETO FCK = 15MPA, TRAÇO 1:3,4:3,5 (EM MASSA SECA DE CIMENTO/ AREIA MÉDIA/ BRITA 1) - PREPARO MECÂNICO COM BETONEIRA 600 L. AF_05/2021</t>
  </si>
  <si>
    <t xml:space="preserve"> 88309 </t>
  </si>
  <si>
    <t>PEDREIRO COM ENCARGOS COMPLEMENTARES</t>
  </si>
  <si>
    <t>FONTE: 02624/ORSE</t>
  </si>
  <si>
    <t>ASTU - ASSENTAMENTO DE TUBOS E PECAS</t>
  </si>
  <si>
    <t xml:space="preserve"> 91277 </t>
  </si>
  <si>
    <t>PLACA VIBRATÓRIA REVERSÍVEL COM MOTOR 4 TEMPOS A GASOLINA, FORÇA CENTRÍFUGA DE 25 KN (2500 KGF), POTÊNCIA 5,5 CV - CHP DIURNO. AF_08/2015</t>
  </si>
  <si>
    <t xml:space="preserve"> 00006077 </t>
  </si>
  <si>
    <t>ARGILA OU BARRO PARA ATERRO/REATERRO (RETIRADO NA JAZIDA, SEM TRANSPORTE)</t>
  </si>
  <si>
    <t>Fonte: IOPES/030210</t>
  </si>
  <si>
    <t xml:space="preserve"> 96545 </t>
  </si>
  <si>
    <t>ARMAÇÃO DE BLOCO, VIGA BALDRAME OU SAPATA UTILIZANDO AÇO CA-50 DE 8 MM - MONTAGEM. AF_06/2017</t>
  </si>
  <si>
    <t xml:space="preserve"> 94971 </t>
  </si>
  <si>
    <t>CONCRETO FCK = 25MPA, TRAÇO 1:2,3:2,7 (EM MASSA SECA DE CIMENTO/ AREIA MÉDIA/ BRITA 1) - PREPARO MECÂNICO COM BETONEIRA 600 L. AF_05/2021</t>
  </si>
  <si>
    <t xml:space="preserve"> 96534 </t>
  </si>
  <si>
    <t>FABRICAÇÃO, MONTAGEM E DESMONTAGEM DE FÔRMA PARA BLOCO DE COROAMENTO, EM MADEIRA SERRADA, E=25 MM, 4 UTILIZAÇÕES. AF_06/2017</t>
  </si>
  <si>
    <t xml:space="preserve"> 96546 </t>
  </si>
  <si>
    <t>ARMAÇÃO DE BLOCO, VIGA BALDRAME OU SAPATA UTILIZANDO AÇO CA-50 DE 10 MM - MONTAGEM. AF_06/2017</t>
  </si>
  <si>
    <t xml:space="preserve"> 96543 </t>
  </si>
  <si>
    <t>ARMAÇÃO DE BLOCO, VIGA BALDRAME E SAPATA UTILIZANDO AÇO CA-60 DE 5 MM - MONTAGEM. AF_06/2017</t>
  </si>
  <si>
    <t xml:space="preserve"> 96547 </t>
  </si>
  <si>
    <t>ARMAÇÃO DE BLOCO, VIGA BALDRAME OU SAPATA UTILIZANDO AÇO CA-50 DE 12,5 MM - MONTAGEM. AF_06/2017</t>
  </si>
  <si>
    <t xml:space="preserve"> 97086 </t>
  </si>
  <si>
    <t>FABRICAÇÃO, MONTAGEM E DESMONTAGEM DE FORMA PARA RADIER, PISO DE CONCRETO OU LAJE SOBRE SOLO, EM MADEIRA SERRADA, 4 UTILIZAÇÕES. AF_09/2021</t>
  </si>
  <si>
    <t xml:space="preserve"> CP-C1.017 </t>
  </si>
  <si>
    <t>LANÇAMENTO MANUAL DE CONCRETO FABRICADO NA OBRA, INCLUSIVE TRANSPORTE, ADENSAMENTO E ACABAMENTO</t>
  </si>
  <si>
    <t>Fonte: Dados do projeto estrutural</t>
  </si>
  <si>
    <t xml:space="preserve"> 92769 </t>
  </si>
  <si>
    <t>ARMAÇÃO DE LAJE DE ESTRUTURA CONVENCIONAL DE CONCRETO ARMADO UTILIZANDO AÇO CA-50 DE 6,3 MM - MONTAGEM. AF_06/2022</t>
  </si>
  <si>
    <t xml:space="preserve"> 92770 </t>
  </si>
  <si>
    <t>ARMAÇÃO DE LAJE DE ESTRUTURA CONVENCIONAL DE CONCRETO ARMADO UTILIZANDO AÇO CA-50 DE 8,0 MM - MONTAGEM. AF_06/2022</t>
  </si>
  <si>
    <t xml:space="preserve"> 103760 </t>
  </si>
  <si>
    <t>MONTAGEM E DESMONTAGEM DE FÔRMA DE LAJE MACIÇA, PÉ-DIREITO SIMPLES, EM CHAPA DE MADEIRA COMPENSADA RESINADA E CIMBRAMENTO DE MADEIRA, 2 UTILIZAÇÕES. AF_03/2022</t>
  </si>
  <si>
    <t>Fonte: Dados extraídos do Projeto Estrutural</t>
  </si>
  <si>
    <t xml:space="preserve"> 88278 </t>
  </si>
  <si>
    <t>MONTADOR DE ESTRUTURA METÁLICA COM ENCARGOS COMPLEMENTARES</t>
  </si>
  <si>
    <t xml:space="preserve"> 100727 </t>
  </si>
  <si>
    <t>PINTURA COM TINTA EPOXÍDICA DE FUNDO PULVERIZADA SOBRE PERFIL METÁLICO EXECUTADO EM FÁBRICA (POR DEMÃO). AF_01/2020_PE</t>
  </si>
  <si>
    <t>PINT - PINTURAS</t>
  </si>
  <si>
    <t xml:space="preserve"> CP-C2.253 </t>
  </si>
  <si>
    <t>SOLDA EM ÂNGULO EM CHAPA/PERFIL/TUBO DE AÇO CHANFRADO, ESPESSURA=1/4'', COM ELETRODO REVESTIDO AWS - E7018</t>
  </si>
  <si>
    <t xml:space="preserve"> 88240 </t>
  </si>
  <si>
    <t>AJUDANTE DE ESTRUTURA METÁLICA COM ENCARGOS COMPLEMENTARES</t>
  </si>
  <si>
    <t xml:space="preserve"> 93288 </t>
  </si>
  <si>
    <t>GUINDASTE HIDRÁULICO AUTOPROPELIDO, COM LANÇA TELESCÓPICA 40 M, CAPACIDADE MÁXIMA 60 T, POTÊNCIA 260 KW - CHI DIURNO. AF_03/2016</t>
  </si>
  <si>
    <t xml:space="preserve"> 100716 </t>
  </si>
  <si>
    <t>JATEAMENTO ABRASIVO COM GRANALHA DE AÇO EM PERFIL METÁLICO EM FÁBRICA. AF_01/2020</t>
  </si>
  <si>
    <t xml:space="preserve"> 93287 </t>
  </si>
  <si>
    <t>GUINDASTE HIDRÁULICO AUTOPROPELIDO, COM LANÇA TELESCÓPICA 40 M, CAPACIDADE MÁXIMA 60 T, POTÊNCIA 260 KW - CHP DIURNO. AF_03/2016</t>
  </si>
  <si>
    <t xml:space="preserve"> 00001332 </t>
  </si>
  <si>
    <t>CHAPA DE ACO GROSSA, ASTM A36, E = 3/8 " (9,53 MM) 74,69 KG/M2</t>
  </si>
  <si>
    <t xml:space="preserve"> 00011975 </t>
  </si>
  <si>
    <t>CHUMBADOR DE ACO, DIAMETRO 5/8", COMPRIMENTO 6", COM PORCA</t>
  </si>
  <si>
    <t xml:space="preserve"> 13073 </t>
  </si>
  <si>
    <t>ORSE</t>
  </si>
  <si>
    <t>Perfil Aço Laminado, H -  W150 x 22,5 kg/m ASTM A 572 Grau 50 Perfil Aço Laminado, H - W150 x 22,5 kg/m ASTM A 572 Grau 50 kg</t>
  </si>
  <si>
    <t>kg</t>
  </si>
  <si>
    <t>FONTE: ADAPTADO DE 100765/SINAPI</t>
  </si>
  <si>
    <t xml:space="preserve"> 003157 </t>
  </si>
  <si>
    <t>PORCA ACO SEXTAVADA A325 1/4"</t>
  </si>
  <si>
    <t xml:space="preserve"> 00043082 </t>
  </si>
  <si>
    <t>PERFIL "I" DE ACO LAMINADO, ABAS PARALELAS, "W", QUALQUER BITOLA</t>
  </si>
  <si>
    <t xml:space="preserve"> 00001330 </t>
  </si>
  <si>
    <t>CHAPA DE ACO GROSSA, ASTM A36, E = 1/4 " (6,35 MM) 49,79 KG/M2</t>
  </si>
  <si>
    <t xml:space="preserve"> 004026 </t>
  </si>
  <si>
    <t>PARAFUSO ACO SEXTAVADO ASTM A325 1/2" x 2.1/2"</t>
  </si>
  <si>
    <t xml:space="preserve"> 00004777 </t>
  </si>
  <si>
    <t>CANTONEIRA ACO ABAS IGUAIS (QUALQUER BITOLA), ESPESSURA ENTRE 1/8" E 1/4"</t>
  </si>
  <si>
    <t>FONTE: ADAPTADO DE 100763/SINAPI</t>
  </si>
  <si>
    <t xml:space="preserve"> 100719 </t>
  </si>
  <si>
    <t>PINTURA COM TINTA ALQUÍDICA DE FUNDO (TIPO ZARCÃO) PULVERIZADA SOBRE PERFIL METÁLICO EXECUTADO EM FÁBRICA (POR DEMÃO). AF_01/2020_PE</t>
  </si>
  <si>
    <t xml:space="preserve"> 00000587 </t>
  </si>
  <si>
    <t>CANTONEIRA ALUMINIO ABAS DESIGUAIS 1" X 3/4 ", E = 1/8 "</t>
  </si>
  <si>
    <t xml:space="preserve"> 100194 </t>
  </si>
  <si>
    <t>IOPES</t>
  </si>
  <si>
    <t>BARRA DE FERRO REDONDA LISA SAE-1020 Ø 1/2" (LABOR)</t>
  </si>
  <si>
    <t>FONTE: ADAPTADO DE 100769/SINAPI</t>
  </si>
  <si>
    <t>PARE - PAREDES/PAINEIS</t>
  </si>
  <si>
    <t xml:space="preserve"> 87292 </t>
  </si>
  <si>
    <t>ARGAMASSA TRAÇO 1:2:8 (EM VOLUME DE CIMENTO, CAL E AREIA MÉDIA ÚMIDA) PARA EMBOÇO/MASSA ÚNICA/ASSENTAMENTO DE ALVENARIA DE VEDAÇÃO, PREPARO MECÂNICO COM BETONEIRA 400 L. AF_08/2019</t>
  </si>
  <si>
    <t xml:space="preserve"> 98746 </t>
  </si>
  <si>
    <t>SOLDA DE TOPO EM CHAPA/PERFIL/TUBO DE AÇO CHANFRADO, ESPESSURA=1/4''. AF_06/2018</t>
  </si>
  <si>
    <t xml:space="preserve"> 00034449 </t>
  </si>
  <si>
    <t>ACO CA-50, 6,3 MM, DOBRADO E CORTADO</t>
  </si>
  <si>
    <t xml:space="preserve"> 00007271 </t>
  </si>
  <si>
    <t>BLOCO CERAMICO / TIJOLO VAZADO PARA ALVENARIA DE VEDACAO, 8 FUROS NA HORIZONTAL, DE 9 X 19 X 19 CM (L XA X C)</t>
  </si>
  <si>
    <t>FONTE: ADAPTADO DE 103328/SINAPI 
OBS: FOI UTILIZADO O CRITÉRIO DE LIGAÇÃO COM PILARES METÁLICOS DO CÓDIGO DE PRÁTICAS Nº01 DO IPT, PAG. 30</t>
  </si>
  <si>
    <t>FONTE: ADAPTADO DE 2050001/CAERN</t>
  </si>
  <si>
    <t>ESQV - ESQUADRIAS/FERRAGENS/VIDROS</t>
  </si>
  <si>
    <t xml:space="preserve"> CP-C1.152 </t>
  </si>
  <si>
    <t>CONJUNTO DE ROLDANAS PARA ESQUADRIAS DE CORRER (COMPATÍVEL COM ESQUADRIAS M2000), COMPOSTO POR 02 (DUAS) ROLDANAS INFERIORES E 02 (DUAS) ROLDANAS SUPERIORES, EXCLUSIVE INSTALAÇÃO</t>
  </si>
  <si>
    <t xml:space="preserve"> CP-C1.149 </t>
  </si>
  <si>
    <t>TRILHO PARA FIXAÇÃO (PARTE INFERIOR) DE PORTA DE CORRER EM PERFIL "U" (COMPATÍVEL PARA ESQUADRIAS M2000) INCLUSIVE INSTALAÇÃO DE ROLDANAS E VIDROS, EXCLUSIVE ROLDANAS E VIDROS</t>
  </si>
  <si>
    <t xml:space="preserve"> 102180 </t>
  </si>
  <si>
    <t>INSTALAÇÃO DE VIDRO TEMPERADO, E = 8 MM, ENCAIXADO EM PERFIL U. AF_01/2021_PS</t>
  </si>
  <si>
    <t xml:space="preserve"> CP-C2.249 </t>
  </si>
  <si>
    <t>CONJUNTO DE TRINCO E CONTRA TRINCO, SEM MIOLO, REF.AL 335, P/ ESQUADRIA DE VIDRO TEMPERADO (OU SIMILAR)</t>
  </si>
  <si>
    <t xml:space="preserve"> CP-C1.150 </t>
  </si>
  <si>
    <t>TRILHO PARA FIXAÇÃO (PARTE SUPERIOR) DE PORTA DE CORRER EM PERFIL "U" (COMPATÍVEL PARA ESQUADRIAS M2000) INCLUSIVE INSTALAÇÃO DE ROLDANAS E VIDROS, EXCLUSIVE ROLDANAS E VIDROS</t>
  </si>
  <si>
    <t xml:space="preserve"> CP-C2.248 </t>
  </si>
  <si>
    <t>PELÍCULA INSULFILM APLICADA OU SIMILAR</t>
  </si>
  <si>
    <t>REVE - REVESTIMENTO E TRATAMENTO DE SUPERFÍCIES</t>
  </si>
  <si>
    <t xml:space="preserve"> 4974 </t>
  </si>
  <si>
    <t>Revestimento em alumínio tipo Alucobond, e=0,3mm, em estrutura metálica auxiliar de perfil "U" 2", com fornecimento e montagem,  inclusive pintura Kaynar 500 com seis camadas m2</t>
  </si>
  <si>
    <t>Serviços</t>
  </si>
  <si>
    <t>FONTE: 5057/ORSE</t>
  </si>
  <si>
    <t xml:space="preserve"> 00000370 </t>
  </si>
  <si>
    <t>AREIA MEDIA - POSTO JAZIDA/FORNECEDOR (RETIRADO NA JAZIDA, SEM TRANSPORTE)</t>
  </si>
  <si>
    <t xml:space="preserve"> 00001379 </t>
  </si>
  <si>
    <t>CIMENTO PORTLAND COMPOSTO CP II-32</t>
  </si>
  <si>
    <t xml:space="preserve"> 00010734 </t>
  </si>
  <si>
    <t>PEDRA GRANITICA, SERRADA, TIPO MIRACEMA, MADEIRA, PADUANA, RACHINHA, SANTA ISABEL OU OUTRAS SIMILARES, *11,5 X  *23 CM, E=  *1,0 A *2,0 CM</t>
  </si>
  <si>
    <t>FONTE: 1100086/CAERN</t>
  </si>
  <si>
    <t xml:space="preserve"> 88310 </t>
  </si>
  <si>
    <t>PINTOR COM ENCARGOS COMPLEMENTARES</t>
  </si>
  <si>
    <t xml:space="preserve"> 00005318 </t>
  </si>
  <si>
    <t>DILUENTE AGUARRAS</t>
  </si>
  <si>
    <t>L</t>
  </si>
  <si>
    <t xml:space="preserve"> 00007292 </t>
  </si>
  <si>
    <t>TINTA ESMALTE SINTETICO PREMIUM BRILHANTE</t>
  </si>
  <si>
    <t>FONTE: 100760/SINAPI</t>
  </si>
  <si>
    <t xml:space="preserve"> 88267 </t>
  </si>
  <si>
    <t>ENCANADOR OU BOMBEIRO HIDRÁULICO COM ENCARGOS COMPLEMENTARES</t>
  </si>
  <si>
    <t xml:space="preserve"> 00011708 </t>
  </si>
  <si>
    <t>RALO FOFO SEMIESFERICO, 100 MM, PARA LAJES/ CALHAS</t>
  </si>
  <si>
    <t>FONTE: 4283/ORSE</t>
  </si>
  <si>
    <t>PISO - PISOS</t>
  </si>
  <si>
    <t xml:space="preserve"> 88274 </t>
  </si>
  <si>
    <t>MARMORISTA/GRANITEIRO COM ENCARGOS COMPLEMENTARES</t>
  </si>
  <si>
    <t xml:space="preserve"> 00037595 </t>
  </si>
  <si>
    <t>ARGAMASSA COLANTE TIPO AC III</t>
  </si>
  <si>
    <t xml:space="preserve"> 00010841 </t>
  </si>
  <si>
    <t>PISO EM GRANITO, POLIDO, TIPO ANDORINHA/ QUARTZ/ CASTELO/ CORUMBA OU OUTROS EQUIVALENTES DA REGIAO, FORMATO MENOR OU IGUAL A 3025 CM2, E=  *2* CM</t>
  </si>
  <si>
    <t>FONTE: ADAPTADO DE 98689/SINAPI (COEFICIENTES ADAPTADOS PARA M2)</t>
  </si>
  <si>
    <t xml:space="preserve"> 6897 </t>
  </si>
  <si>
    <t>Piso tátil direcional e/ou alerta, de concreto, colorido, dim 25x25 cm, para deficiente visual m2</t>
  </si>
  <si>
    <t xml:space="preserve"> 00034357 </t>
  </si>
  <si>
    <t>REJUNTE CIMENTICIO, QUALQUER COR</t>
  </si>
  <si>
    <t>Fonte: ORSE/9418</t>
  </si>
  <si>
    <t xml:space="preserve"> 97062 </t>
  </si>
  <si>
    <t>COLOCAÇÃO DE TELA EM ANDAIME FACHADEIRO. AF_11/2017</t>
  </si>
  <si>
    <t xml:space="preserve"> 97064 </t>
  </si>
  <si>
    <t>MONTAGEM E DESMONTAGEM DE ANDAIME TUBULAR TIPO TORRE (EXCLUSIVE ANDAIME E LIMPEZA). AF_11/2017</t>
  </si>
  <si>
    <t xml:space="preserve"> 00010527 </t>
  </si>
  <si>
    <t>LOCACAO DE ANDAIME METALICO TUBULAR DE ENCAIXE, TIPO DE TORRE, CADA PAINEL COM LARGURA DE 1 ATE 1,5 M E ALTURA DE *1,00* M, INCLUINDO DIAGONAL, BARRAS DE LIGACAO, SAPATAS OU RODIZIOS E DEMAIS ITENS NECESSARIOS A MONTAGEM (NAO INCLUI INSTALACAO)</t>
  </si>
  <si>
    <t>Equipamento</t>
  </si>
  <si>
    <t>MXMES</t>
  </si>
  <si>
    <t>MOVT - MOVIMENTO DE TERRA</t>
  </si>
  <si>
    <t xml:space="preserve"> 5961 </t>
  </si>
  <si>
    <t>CAMINHÃO BASCULANTE 6 M3, PESO BRUTO TOTAL 16.000 KG, CARGA ÚTIL MÁXIMA 13.071 KG, DISTÂNCIA ENTRE EIXOS 4,80 M, POTÊNCIA 230 CV INCLUSIVE CAÇAMBA METÁLICA - CHI DIURNO. AF_06/2014</t>
  </si>
  <si>
    <t>Fonte: SINAPI/72897</t>
  </si>
  <si>
    <t>SEES - SERVIÇOS ESPECIAIS</t>
  </si>
  <si>
    <t xml:space="preserve"> 13680 </t>
  </si>
  <si>
    <t>Descarte de resíduos devidamente separado, tipo: madeira, metal, papel, papelão, plástico e gesso da construção civil em área licenciada. t</t>
  </si>
  <si>
    <t>t</t>
  </si>
  <si>
    <t>FONTE: 12912/ORSE</t>
  </si>
  <si>
    <t xml:space="preserve"> 000837 </t>
  </si>
  <si>
    <t>PLACA FOTOLUMINESCENTE NAO UTILIZE ELEVADOR EM CASO DE INCENDIO 12x24cm</t>
  </si>
  <si>
    <t>FONTE: 055915/SBC</t>
  </si>
  <si>
    <t>INES - INSTALAÇÕES ESPECIAIS</t>
  </si>
  <si>
    <t xml:space="preserve"> 00037556 </t>
  </si>
  <si>
    <t>PLACA DE SINALIZACAO DE SEGURANCA CONTRA INCENDIO, FOTOLUMINESCENTE, QUADRADA, *20 X 20* CM, EM PVC *2* MM ANTI-CHAMAS (SIMBOLOS, CORES E PICTOGRAMAS CONFORME NBR 16820)</t>
  </si>
  <si>
    <t>Fonte: 12137/ORSE</t>
  </si>
  <si>
    <t xml:space="preserve"> 88247 </t>
  </si>
  <si>
    <t>AUXILIAR DE ELETRICISTA COM ENCARGOS COMPLEMENTARES</t>
  </si>
  <si>
    <t xml:space="preserve"> 88264 </t>
  </si>
  <si>
    <t>ELETRICISTA COM ENCARGOS COMPLEMENTARES</t>
  </si>
  <si>
    <t xml:space="preserve"> 00043097 </t>
  </si>
  <si>
    <t>CAIXA DE PASSAGEM ELETRICA DE PAREDE, DE SOBREPOR, EM TERMOPLASTICO / PVC, COM TAMPA APARAFUSADA, DIMENSOES, 150 X 150 X *100* MM</t>
  </si>
  <si>
    <t xml:space="preserve"> 7943 </t>
  </si>
  <si>
    <t>Disjuntor bipolar DR 25 A, dispositivo residual diferencial, tipo AC, 30mA un</t>
  </si>
  <si>
    <t>un</t>
  </si>
  <si>
    <t xml:space="preserve"> 00001571 </t>
  </si>
  <si>
    <t>TERMINAL A COMPRESSAO EM COBRE ESTANHADO PARA CABO 4 MM2, 1 FURO E 1 COMPRESSAO, PARA PARAFUSO DE FIXACAO M5</t>
  </si>
  <si>
    <t xml:space="preserve"> 00000400 </t>
  </si>
  <si>
    <t>ABRACADEIRA EM ACO PARA AMARRACAO DE ELETRODUTOS, TIPO D, COM 3/4" E PARAFUSO DE FIXACAO</t>
  </si>
  <si>
    <t xml:space="preserve"> 00000393 </t>
  </si>
  <si>
    <t>ABRACADEIRA EM ACO PARA AMARRACAO DE ELETRODUTOS, TIPO D, COM 1" E PARAFUSO DE FIXACAO</t>
  </si>
  <si>
    <t xml:space="preserve"> 009551 </t>
  </si>
  <si>
    <t>ARANDELA LED 18W BRANCO FRIO TIPO TARTARUGA</t>
  </si>
  <si>
    <t xml:space="preserve"> 00039756 </t>
  </si>
  <si>
    <t>QUADRO DE DISTRIBUICAO COM BARRAMENTO TRIFASICO, DE SOBREPOR, EM CHAPA DE ACO GALVANIZADO, PARA 12 DISJUNTORES DIN, 100 A</t>
  </si>
  <si>
    <t>Composições Auxiliares</t>
  </si>
  <si>
    <t xml:space="preserve"> 1993 </t>
  </si>
  <si>
    <t>Roldana para porta correr (superior) un</t>
  </si>
  <si>
    <t xml:space="preserve"> 1992 </t>
  </si>
  <si>
    <t>Roldana para porta correr (inferior) un</t>
  </si>
  <si>
    <t>Fonte: UFCG</t>
  </si>
  <si>
    <t xml:space="preserve"> 88261 </t>
  </si>
  <si>
    <t>CARPINTEIRO DE ESQUADRIA COM ENCARGOS COMPLEMENTARES</t>
  </si>
  <si>
    <t xml:space="preserve"> 4303 </t>
  </si>
  <si>
    <t>Contra trinco sem miolo ref. AL 335 C, p/ esquadria de vidro temperado ou similar un</t>
  </si>
  <si>
    <t xml:space="preserve"> 4302 </t>
  </si>
  <si>
    <t>Trinco sem miolo ref. AL 335, p/ esquadria de vidro temperado ou similar un</t>
  </si>
  <si>
    <t>FONTE: 4663/ORSE</t>
  </si>
  <si>
    <t xml:space="preserve"> 90586 </t>
  </si>
  <si>
    <t>VIBRADOR DE IMERSÃO, DIÂMETRO DE PONTEIRA 45MM, MOTOR ELÉTRICO TRIFÁSICO POTÊNCIA DE 2 CV - CHP DIURNO. AF_06/2015</t>
  </si>
  <si>
    <t>Fonte: ORSE/12813</t>
  </si>
  <si>
    <t xml:space="preserve"> 2583 </t>
  </si>
  <si>
    <t>Película insulfilm G 5 m²</t>
  </si>
  <si>
    <t>FONTE: 3149/ORSE</t>
  </si>
  <si>
    <t xml:space="preserve"> 88317 </t>
  </si>
  <si>
    <t>SOLDADOR COM ENCARGOS COMPLEMENTARES</t>
  </si>
  <si>
    <t xml:space="preserve"> 00010997 </t>
  </si>
  <si>
    <t>ELETRODO REVESTIDO AWS - E7018, DIAMETRO IGUAL A 4,00 MM</t>
  </si>
  <si>
    <t>FONTE: ADAPTADO DE 98746/SINAPI</t>
  </si>
  <si>
    <t xml:space="preserve"> 00011581 </t>
  </si>
  <si>
    <t>TRILHO PANTOGRAFICO CONCAVO, TIPO U, EM ALUMINIO, COM DIMENSOES DE APROX *35 X 35* MM, PARA ROLDANA DE PORTA DE CORRER</t>
  </si>
  <si>
    <t>Fonte: ORSE/3532</t>
  </si>
  <si>
    <t xml:space="preserve"> 2277 </t>
  </si>
  <si>
    <t>Perfil Alumínio, U, usado como trilho superior em porta de correr m</t>
  </si>
  <si>
    <t>Fonte: ORSE/3533</t>
  </si>
  <si>
    <t>Composições Principais</t>
  </si>
  <si>
    <t>PLANILHA ANALÍTICA DA COMPOSIÇÃO DA BONIFICAÇÃO E DESPESAS INDIRETAS (BDI) PARA FORNECIMENTO DE MATERIAIS E EQUIPAMENTOS -  SEM DESONERAÇÃO</t>
  </si>
  <si>
    <t>CONCRETO CICLÓPICO FCK = 15MPA, 30% PEDRA DE MÃO EM VOLUME REAL, INCLUSIVE LANÇAMENTO. AF_05/2021</t>
  </si>
  <si>
    <t>CONCRETO ARMADO PREPARO E LANÇAMENTO E ADENSAMENTO COM USO DE VIBRADOR E BETONEIRA, PARA O FOSSO DO ELEVADOR, COM FCK CONFORME O PROJETO, INCLUSO ARMADURA DE AÇO CA-50 E CA-60  FORMAS - CONFORME PROJETO ESTRUTURAL</t>
  </si>
  <si>
    <t xml:space="preserve"> 4.3</t>
  </si>
  <si>
    <t>CONCRETO ARMADO PREPARO E LANÇAMENTO E ADENSAMENTO COM USO DE VIBRADOR E BETONEIRA, PARA FOSSO DO ELEVADOR, COM FCK CONFORME O PROJETO, INCLUSO ARMADURA DE AÇO CA-50 E CA-60  FORMAS - CONFORME PROJETO ESTRUTURAL</t>
  </si>
  <si>
    <r>
      <t xml:space="preserve">OBRA: REFORMA PARA IMPLANTAÇÃO DE </t>
    </r>
    <r>
      <rPr>
        <sz val="12"/>
        <rFont val="Arial"/>
        <family val="2"/>
      </rPr>
      <t xml:space="preserve">UM </t>
    </r>
    <r>
      <rPr>
        <b/>
        <sz val="12"/>
        <rFont val="Arial"/>
        <family val="2"/>
      </rPr>
      <t>ELEVADOR DE PASSAGEIROS NO BLOCO BG - UFCG - CAMPUS CAMPINA GRANDE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</si>
</sst>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_);_(* \(#,##0.00\);_(* &quot;-&quot;??_);_(@_)"/>
    <numFmt numFmtId="165" formatCode="_-* #,##0.00\ _D_M_-;\-* #,##0.00\ _D_M_-;_-* &quot;-&quot;??\ _D_M_-;_-@_-"/>
    <numFmt numFmtId="166" formatCode="@*."/>
    <numFmt numFmtId="167" formatCode="_(&quot;$&quot;* #,##0.00_);_(&quot;$&quot;* \(#,##0.00\);_(&quot;$&quot;* &quot;-&quot;??_);_(@_)"/>
    <numFmt numFmtId="170" formatCode="#,##0.0000000"/>
  </numFmts>
  <fonts count="40" x14ac:knownFonts="1">
    <font>
      <sz val="11"/>
      <color theme="1"/>
      <name val="Calibri"/>
      <family val="2"/>
      <scheme val="minor"/>
    </font>
    <font>
      <sz val="11"/>
      <color theme="1"/>
      <name val="Calibri"/>
      <family val="2"/>
      <scheme val="minor"/>
    </font>
    <font>
      <sz val="10"/>
      <name val="Times New Roman"/>
      <family val="1"/>
    </font>
    <font>
      <sz val="10"/>
      <name val="Arial"/>
      <family val="2"/>
    </font>
    <font>
      <sz val="8"/>
      <name val="Arial"/>
      <family val="2"/>
    </font>
    <font>
      <sz val="12"/>
      <color indexed="10"/>
      <name val="Arial"/>
      <family val="2"/>
    </font>
    <font>
      <sz val="9"/>
      <name val="Arial"/>
      <family val="2"/>
    </font>
    <font>
      <sz val="10"/>
      <color indexed="10"/>
      <name val="Arial"/>
      <family val="2"/>
    </font>
    <font>
      <b/>
      <sz val="12"/>
      <name val="Arial"/>
      <family val="2"/>
    </font>
    <font>
      <b/>
      <sz val="8"/>
      <name val="Arial"/>
      <family val="2"/>
    </font>
    <font>
      <b/>
      <sz val="9"/>
      <name val="Arial"/>
      <family val="2"/>
    </font>
    <font>
      <b/>
      <i/>
      <sz val="10"/>
      <name val="Arial"/>
      <family val="2"/>
    </font>
    <font>
      <b/>
      <sz val="10"/>
      <name val="Arial"/>
      <family val="2"/>
    </font>
    <font>
      <i/>
      <sz val="8"/>
      <name val="Arial"/>
      <family val="2"/>
    </font>
    <font>
      <sz val="9"/>
      <color indexed="10"/>
      <name val="Arial"/>
      <family val="2"/>
    </font>
    <font>
      <sz val="6"/>
      <color indexed="10"/>
      <name val="Arial"/>
      <family val="2"/>
    </font>
    <font>
      <sz val="11"/>
      <name val="Calibri"/>
      <family val="2"/>
      <scheme val="minor"/>
    </font>
    <font>
      <sz val="8"/>
      <name val="Calibri"/>
      <family val="2"/>
      <scheme val="minor"/>
    </font>
    <font>
      <sz val="10"/>
      <color theme="1"/>
      <name val="Arial"/>
      <family val="2"/>
    </font>
    <font>
      <b/>
      <sz val="9"/>
      <color theme="1"/>
      <name val="Arial"/>
      <family val="2"/>
    </font>
    <font>
      <b/>
      <sz val="10"/>
      <color theme="0"/>
      <name val="Arial"/>
      <family val="2"/>
    </font>
    <font>
      <b/>
      <sz val="10"/>
      <color theme="1"/>
      <name val="Arial"/>
      <family val="2"/>
    </font>
    <font>
      <sz val="9"/>
      <color theme="1"/>
      <name val="Arial"/>
      <family val="2"/>
    </font>
    <font>
      <sz val="12"/>
      <name val="Times New Roman"/>
      <family val="1"/>
    </font>
    <font>
      <b/>
      <i/>
      <sz val="10"/>
      <color theme="0"/>
      <name val="Arial"/>
      <family val="2"/>
    </font>
    <font>
      <b/>
      <i/>
      <sz val="9"/>
      <color theme="0"/>
      <name val="Arial"/>
      <family val="2"/>
    </font>
    <font>
      <b/>
      <sz val="11"/>
      <color theme="0"/>
      <name val="Calibri"/>
      <family val="2"/>
      <scheme val="minor"/>
    </font>
    <font>
      <b/>
      <sz val="10"/>
      <color rgb="FFFF0000"/>
      <name val="Arial"/>
      <family val="2"/>
    </font>
    <font>
      <sz val="10"/>
      <color rgb="FFFF0000"/>
      <name val="Arial"/>
      <family val="2"/>
    </font>
    <font>
      <b/>
      <sz val="11"/>
      <name val="Arial"/>
      <family val="2"/>
    </font>
    <font>
      <sz val="10"/>
      <color rgb="FF000000"/>
      <name val="Arial"/>
      <family val="1"/>
    </font>
    <font>
      <b/>
      <sz val="10"/>
      <color rgb="FF000000"/>
      <name val="Arial"/>
      <family val="1"/>
    </font>
    <font>
      <b/>
      <sz val="10"/>
      <color theme="0"/>
      <name val="Arial"/>
      <family val="1"/>
    </font>
    <font>
      <sz val="11"/>
      <color theme="1"/>
      <name val="Arial"/>
      <family val="2"/>
    </font>
    <font>
      <b/>
      <sz val="11"/>
      <color theme="1"/>
      <name val="Arial"/>
      <family val="2"/>
    </font>
    <font>
      <sz val="10"/>
      <name val="Arial"/>
      <family val="1"/>
    </font>
    <font>
      <b/>
      <sz val="11"/>
      <name val="Arial"/>
      <family val="1"/>
    </font>
    <font>
      <b/>
      <sz val="10"/>
      <name val="Arial"/>
      <family val="1"/>
    </font>
    <font>
      <sz val="11"/>
      <name val="Arial"/>
      <family val="1"/>
    </font>
    <font>
      <sz val="12"/>
      <name val="Arial"/>
      <family val="2"/>
    </font>
  </fonts>
  <fills count="10">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rgb="FF0070C0"/>
        <bgColor indexed="64"/>
      </patternFill>
    </fill>
    <fill>
      <patternFill patternType="solid">
        <fgColor rgb="FFD8ECF6"/>
      </patternFill>
    </fill>
    <fill>
      <patternFill patternType="solid">
        <fgColor rgb="FFDFF0D8"/>
      </patternFill>
    </fill>
    <fill>
      <patternFill patternType="solid">
        <fgColor rgb="FFFFFFFF"/>
      </patternFill>
    </fill>
    <fill>
      <patternFill patternType="solid">
        <fgColor rgb="FFD6D6D6"/>
      </patternFill>
    </fill>
    <fill>
      <patternFill patternType="solid">
        <fgColor rgb="FFEFEFEF"/>
      </patternFill>
    </fill>
  </fills>
  <borders count="25">
    <border>
      <left/>
      <right/>
      <top/>
      <bottom/>
      <diagonal/>
    </border>
    <border>
      <left style="thin">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right style="thin">
        <color rgb="FFCCCCCC"/>
      </right>
      <top style="thin">
        <color rgb="FFCCCCCC"/>
      </top>
      <bottom style="thin">
        <color rgb="FFCCCCCC"/>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2" fillId="0" borderId="0"/>
    <xf numFmtId="165" fontId="3"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3" fillId="0" borderId="0"/>
    <xf numFmtId="167" fontId="3" fillId="0" borderId="0" applyFont="0" applyFill="0" applyBorder="0" applyAlignment="0" applyProtection="0"/>
    <xf numFmtId="0" fontId="38" fillId="0" borderId="0"/>
    <xf numFmtId="9" fontId="38" fillId="0" borderId="0" applyFont="0" applyFill="0" applyBorder="0" applyAlignment="0" applyProtection="0"/>
  </cellStyleXfs>
  <cellXfs count="341">
    <xf numFmtId="0" fontId="0" fillId="0" borderId="0" xfId="0"/>
    <xf numFmtId="44" fontId="0" fillId="0" borderId="0" xfId="0" applyNumberFormat="1"/>
    <xf numFmtId="0" fontId="10" fillId="0" borderId="0" xfId="9" applyFont="1" applyAlignment="1" applyProtection="1">
      <alignment horizontal="center" vertical="center"/>
      <protection locked="0"/>
    </xf>
    <xf numFmtId="10" fontId="0" fillId="0" borderId="0" xfId="0" applyNumberFormat="1"/>
    <xf numFmtId="49" fontId="0" fillId="0" borderId="0" xfId="0" applyNumberFormat="1"/>
    <xf numFmtId="0" fontId="18" fillId="0" borderId="0" xfId="0" applyFont="1"/>
    <xf numFmtId="0" fontId="19" fillId="0" borderId="0" xfId="0" applyFont="1"/>
    <xf numFmtId="0" fontId="18" fillId="0" borderId="17" xfId="0" applyFont="1" applyBorder="1"/>
    <xf numFmtId="0" fontId="18" fillId="0" borderId="10" xfId="0" applyFont="1" applyBorder="1"/>
    <xf numFmtId="10" fontId="18" fillId="0" borderId="10" xfId="0" applyNumberFormat="1" applyFont="1" applyBorder="1"/>
    <xf numFmtId="0" fontId="18" fillId="0" borderId="9" xfId="0" applyFont="1" applyBorder="1"/>
    <xf numFmtId="0" fontId="3" fillId="0" borderId="0" xfId="0" applyFont="1" applyAlignment="1">
      <alignment horizontal="right"/>
    </xf>
    <xf numFmtId="9" fontId="18" fillId="0" borderId="17" xfId="3" applyFont="1" applyBorder="1" applyAlignment="1">
      <alignment horizontal="center"/>
    </xf>
    <xf numFmtId="0" fontId="18" fillId="0" borderId="0" xfId="0" applyFont="1" applyAlignment="1">
      <alignment horizontal="left"/>
    </xf>
    <xf numFmtId="0" fontId="18" fillId="0" borderId="0" xfId="0" applyFont="1" applyAlignment="1">
      <alignment horizontal="center"/>
    </xf>
    <xf numFmtId="0" fontId="12" fillId="0" borderId="0" xfId="0" applyFont="1" applyAlignment="1">
      <alignment horizontal="right" vertical="center"/>
    </xf>
    <xf numFmtId="10" fontId="12" fillId="0" borderId="0" xfId="3" applyNumberFormat="1" applyFont="1" applyBorder="1" applyAlignment="1">
      <alignment horizontal="left" vertical="center"/>
    </xf>
    <xf numFmtId="0" fontId="22" fillId="0" borderId="0" xfId="0" applyFont="1" applyAlignment="1">
      <alignment vertical="center"/>
    </xf>
    <xf numFmtId="10" fontId="18" fillId="0" borderId="0" xfId="0" applyNumberFormat="1" applyFont="1"/>
    <xf numFmtId="0" fontId="0" fillId="0" borderId="0" xfId="0" applyAlignment="1">
      <alignment wrapText="1"/>
    </xf>
    <xf numFmtId="49" fontId="3" fillId="0" borderId="9" xfId="4" applyNumberFormat="1" applyFont="1" applyBorder="1" applyAlignment="1" applyProtection="1">
      <alignment vertical="center"/>
    </xf>
    <xf numFmtId="49" fontId="3" fillId="0" borderId="0" xfId="4" applyNumberFormat="1" applyFont="1" applyBorder="1" applyAlignment="1" applyProtection="1">
      <alignment vertical="center"/>
    </xf>
    <xf numFmtId="49" fontId="3" fillId="0" borderId="0" xfId="4" applyNumberFormat="1" applyFont="1" applyBorder="1" applyAlignment="1" applyProtection="1">
      <alignment vertical="center"/>
      <protection locked="0"/>
    </xf>
    <xf numFmtId="0" fontId="12" fillId="0" borderId="9" xfId="0" applyFont="1" applyBorder="1" applyAlignment="1" applyProtection="1">
      <alignment horizontal="left" vertical="top"/>
      <protection locked="0"/>
    </xf>
    <xf numFmtId="164" fontId="12" fillId="0" borderId="18" xfId="4" applyFont="1" applyBorder="1" applyAlignment="1" applyProtection="1">
      <alignment horizontal="left" vertical="justify"/>
      <protection locked="0"/>
    </xf>
    <xf numFmtId="164" fontId="3" fillId="0" borderId="0" xfId="6" applyNumberFormat="1" applyFont="1" applyAlignment="1" applyProtection="1">
      <alignment horizontal="right" vertical="center"/>
      <protection locked="0"/>
    </xf>
    <xf numFmtId="0" fontId="0" fillId="0" borderId="0" xfId="0" applyProtection="1">
      <protection locked="0"/>
    </xf>
    <xf numFmtId="0" fontId="12" fillId="0" borderId="14" xfId="0" applyFont="1" applyBorder="1" applyAlignment="1" applyProtection="1">
      <alignment vertical="top"/>
      <protection locked="0"/>
    </xf>
    <xf numFmtId="0" fontId="0" fillId="0" borderId="5" xfId="0" applyBorder="1" applyProtection="1">
      <protection locked="0"/>
    </xf>
    <xf numFmtId="49" fontId="3" fillId="0" borderId="5" xfId="4" applyNumberFormat="1" applyFont="1" applyBorder="1" applyAlignment="1" applyProtection="1">
      <alignment vertical="center"/>
      <protection locked="0"/>
    </xf>
    <xf numFmtId="0" fontId="4" fillId="0" borderId="14" xfId="5" applyFont="1" applyBorder="1" applyAlignment="1" applyProtection="1">
      <alignment vertical="center"/>
      <protection locked="0"/>
    </xf>
    <xf numFmtId="49" fontId="12" fillId="0" borderId="5" xfId="4" applyNumberFormat="1" applyFont="1" applyBorder="1" applyAlignment="1" applyProtection="1">
      <alignment vertical="center"/>
      <protection locked="0"/>
    </xf>
    <xf numFmtId="0" fontId="10" fillId="0" borderId="10" xfId="5" applyFont="1" applyBorder="1" applyAlignment="1" applyProtection="1">
      <alignment horizontal="right" vertical="center"/>
      <protection locked="0"/>
    </xf>
    <xf numFmtId="0" fontId="10" fillId="0" borderId="15" xfId="5" applyFont="1" applyBorder="1" applyAlignment="1" applyProtection="1">
      <alignment horizontal="right" vertical="center"/>
      <protection locked="0"/>
    </xf>
    <xf numFmtId="0" fontId="10" fillId="0" borderId="16" xfId="5" applyFont="1" applyBorder="1" applyAlignment="1" applyProtection="1">
      <alignment horizontal="right" vertical="center"/>
      <protection locked="0"/>
    </xf>
    <xf numFmtId="49" fontId="3" fillId="0" borderId="19" xfId="4" applyNumberFormat="1" applyFont="1" applyBorder="1" applyAlignment="1" applyProtection="1">
      <alignment vertical="center"/>
      <protection locked="0"/>
    </xf>
    <xf numFmtId="49" fontId="3" fillId="0" borderId="17" xfId="4" applyNumberFormat="1" applyFont="1" applyBorder="1" applyAlignment="1" applyProtection="1">
      <alignment vertical="center"/>
      <protection locked="0"/>
    </xf>
    <xf numFmtId="0" fontId="4" fillId="0" borderId="20" xfId="5" applyFont="1" applyBorder="1" applyAlignment="1" applyProtection="1">
      <alignment vertical="center"/>
      <protection locked="0"/>
    </xf>
    <xf numFmtId="164" fontId="8" fillId="0" borderId="15" xfId="4" applyFont="1" applyFill="1" applyBorder="1" applyAlignment="1" applyProtection="1">
      <alignment vertical="center"/>
      <protection locked="0"/>
    </xf>
    <xf numFmtId="164" fontId="8" fillId="0" borderId="11" xfId="4" applyFont="1" applyFill="1" applyBorder="1" applyAlignment="1" applyProtection="1">
      <alignment vertical="center"/>
      <protection locked="0"/>
    </xf>
    <xf numFmtId="164" fontId="8" fillId="0" borderId="11" xfId="4" applyFont="1" applyFill="1" applyBorder="1" applyAlignment="1" applyProtection="1">
      <alignment horizontal="center" vertical="center"/>
      <protection locked="0"/>
    </xf>
    <xf numFmtId="164" fontId="8" fillId="0" borderId="16" xfId="4" applyFont="1" applyFill="1" applyBorder="1" applyAlignment="1" applyProtection="1">
      <alignment vertical="center"/>
      <protection locked="0"/>
    </xf>
    <xf numFmtId="164" fontId="24" fillId="4" borderId="10" xfId="4" applyFont="1" applyFill="1" applyBorder="1" applyAlignment="1" applyProtection="1">
      <alignment horizontal="center" vertical="center"/>
      <protection locked="0"/>
    </xf>
    <xf numFmtId="164" fontId="24" fillId="4" borderId="10" xfId="4" applyFont="1" applyFill="1" applyBorder="1" applyAlignment="1" applyProtection="1">
      <alignment horizontal="center" vertical="center" wrapText="1"/>
      <protection locked="0"/>
    </xf>
    <xf numFmtId="164" fontId="24" fillId="4" borderId="10" xfId="4" applyFont="1" applyFill="1" applyBorder="1" applyAlignment="1" applyProtection="1">
      <alignment vertical="center"/>
      <protection locked="0"/>
    </xf>
    <xf numFmtId="49" fontId="6" fillId="0" borderId="19" xfId="4" applyNumberFormat="1" applyFont="1" applyFill="1" applyBorder="1" applyAlignment="1" applyProtection="1">
      <alignment vertical="center"/>
      <protection locked="0"/>
    </xf>
    <xf numFmtId="49" fontId="6" fillId="0" borderId="17" xfId="4" applyNumberFormat="1" applyFont="1" applyFill="1" applyBorder="1" applyAlignment="1" applyProtection="1">
      <alignment vertical="center"/>
      <protection locked="0"/>
    </xf>
    <xf numFmtId="49" fontId="6" fillId="0" borderId="20" xfId="4" applyNumberFormat="1" applyFont="1" applyFill="1" applyBorder="1" applyAlignment="1" applyProtection="1">
      <alignment vertical="center"/>
      <protection locked="0"/>
    </xf>
    <xf numFmtId="166" fontId="9" fillId="0" borderId="15" xfId="4" applyNumberFormat="1" applyFont="1" applyBorder="1" applyAlignment="1" applyProtection="1">
      <alignment vertical="center"/>
      <protection locked="0"/>
    </xf>
    <xf numFmtId="166" fontId="9" fillId="0" borderId="11" xfId="4" applyNumberFormat="1" applyFont="1" applyBorder="1" applyAlignment="1" applyProtection="1">
      <alignment vertical="center"/>
      <protection locked="0"/>
    </xf>
    <xf numFmtId="44" fontId="9" fillId="0" borderId="16" xfId="2" applyFont="1" applyBorder="1" applyAlignment="1" applyProtection="1">
      <alignment horizontal="right" vertical="center"/>
      <protection locked="0"/>
    </xf>
    <xf numFmtId="49" fontId="9" fillId="0" borderId="16" xfId="4" applyNumberFormat="1" applyFont="1" applyBorder="1" applyAlignment="1" applyProtection="1">
      <alignment vertical="center"/>
      <protection locked="0"/>
    </xf>
    <xf numFmtId="49" fontId="12" fillId="0" borderId="1" xfId="4" applyNumberFormat="1" applyFont="1" applyBorder="1" applyAlignment="1" applyProtection="1">
      <alignment vertical="center"/>
      <protection locked="0"/>
    </xf>
    <xf numFmtId="49" fontId="7" fillId="0" borderId="9" xfId="4" applyNumberFormat="1" applyFont="1" applyBorder="1" applyAlignment="1" applyProtection="1">
      <alignment vertical="center"/>
      <protection locked="0"/>
    </xf>
    <xf numFmtId="0" fontId="4" fillId="0" borderId="9" xfId="5" applyFont="1" applyBorder="1" applyAlignment="1" applyProtection="1">
      <alignment vertical="center"/>
      <protection locked="0"/>
    </xf>
    <xf numFmtId="0" fontId="6" fillId="0" borderId="9" xfId="5" applyFont="1" applyBorder="1" applyAlignment="1" applyProtection="1">
      <alignment vertical="center"/>
      <protection locked="0"/>
    </xf>
    <xf numFmtId="164" fontId="7" fillId="0" borderId="9" xfId="6" applyNumberFormat="1" applyFont="1" applyBorder="1" applyAlignment="1" applyProtection="1">
      <alignment horizontal="right" vertical="center"/>
      <protection locked="0"/>
    </xf>
    <xf numFmtId="0" fontId="0" fillId="0" borderId="18" xfId="0" applyBorder="1" applyProtection="1">
      <protection locked="0"/>
    </xf>
    <xf numFmtId="164" fontId="3" fillId="0" borderId="0" xfId="6" applyNumberFormat="1" applyFont="1" applyBorder="1" applyAlignment="1" applyProtection="1">
      <alignment horizontal="right" vertical="center"/>
      <protection locked="0"/>
    </xf>
    <xf numFmtId="0" fontId="3" fillId="0" borderId="17" xfId="4" applyNumberFormat="1" applyFont="1" applyBorder="1" applyAlignment="1" applyProtection="1">
      <alignment horizontal="left" vertical="center"/>
      <protection locked="0"/>
    </xf>
    <xf numFmtId="49" fontId="12" fillId="0" borderId="17" xfId="4" applyNumberFormat="1" applyFont="1" applyBorder="1" applyAlignment="1" applyProtection="1">
      <alignment horizontal="right" vertical="center"/>
      <protection locked="0"/>
    </xf>
    <xf numFmtId="0" fontId="6" fillId="0" borderId="17" xfId="5" applyFont="1" applyBorder="1" applyAlignment="1" applyProtection="1">
      <alignment vertical="center"/>
      <protection locked="0"/>
    </xf>
    <xf numFmtId="164" fontId="7" fillId="0" borderId="17" xfId="6" applyNumberFormat="1" applyFont="1" applyBorder="1" applyAlignment="1" applyProtection="1">
      <alignment horizontal="right" vertical="center"/>
      <protection locked="0"/>
    </xf>
    <xf numFmtId="0" fontId="0" fillId="0" borderId="20" xfId="0" applyBorder="1" applyProtection="1">
      <protection locked="0"/>
    </xf>
    <xf numFmtId="49" fontId="3" fillId="0" borderId="0" xfId="4" applyNumberFormat="1" applyFont="1" applyAlignment="1" applyProtection="1">
      <alignment vertical="center"/>
      <protection locked="0"/>
    </xf>
    <xf numFmtId="0" fontId="9" fillId="0" borderId="0" xfId="5" applyFont="1" applyAlignment="1" applyProtection="1">
      <alignment horizontal="right" vertical="center"/>
      <protection locked="0"/>
    </xf>
    <xf numFmtId="0" fontId="6" fillId="0" borderId="0" xfId="5" applyFont="1" applyAlignment="1" applyProtection="1">
      <alignment vertical="center"/>
      <protection locked="0"/>
    </xf>
    <xf numFmtId="164" fontId="7" fillId="0" borderId="0" xfId="6" applyNumberFormat="1" applyFont="1" applyAlignment="1" applyProtection="1">
      <alignment horizontal="right" vertical="center"/>
      <protection locked="0"/>
    </xf>
    <xf numFmtId="0" fontId="4" fillId="0" borderId="0" xfId="5" applyFont="1" applyAlignment="1" applyProtection="1">
      <alignment vertical="center"/>
      <protection locked="0"/>
    </xf>
    <xf numFmtId="0" fontId="3" fillId="0" borderId="0" xfId="5" applyFont="1" applyAlignment="1" applyProtection="1">
      <alignment horizontal="center" vertical="center"/>
      <protection locked="0"/>
    </xf>
    <xf numFmtId="0" fontId="13" fillId="0" borderId="0" xfId="5" applyFont="1" applyAlignment="1" applyProtection="1">
      <alignment vertical="center"/>
      <protection locked="0"/>
    </xf>
    <xf numFmtId="0" fontId="4" fillId="0" borderId="0" xfId="5" applyFont="1" applyAlignment="1" applyProtection="1">
      <alignment horizontal="left" vertical="center"/>
      <protection locked="0"/>
    </xf>
    <xf numFmtId="164" fontId="4" fillId="0" borderId="0" xfId="5" applyNumberFormat="1" applyFont="1" applyAlignment="1" applyProtection="1">
      <alignment horizontal="right" vertical="center"/>
      <protection locked="0"/>
    </xf>
    <xf numFmtId="0" fontId="4" fillId="0" borderId="0" xfId="5" applyFont="1" applyAlignment="1" applyProtection="1">
      <alignment horizontal="center" vertical="center"/>
      <protection locked="0"/>
    </xf>
    <xf numFmtId="0" fontId="3" fillId="0" borderId="0" xfId="5" applyFont="1" applyAlignment="1" applyProtection="1">
      <alignment vertical="center"/>
      <protection locked="0"/>
    </xf>
    <xf numFmtId="164" fontId="7" fillId="0" borderId="0" xfId="6" applyNumberFormat="1" applyFont="1" applyBorder="1" applyAlignment="1" applyProtection="1">
      <alignment horizontal="right" vertical="center"/>
      <protection locked="0"/>
    </xf>
    <xf numFmtId="164" fontId="12" fillId="0" borderId="0" xfId="6" applyNumberFormat="1" applyFont="1" applyAlignment="1" applyProtection="1">
      <alignment horizontal="right" vertical="center"/>
      <protection locked="0"/>
    </xf>
    <xf numFmtId="164" fontId="4" fillId="0" borderId="0" xfId="6" applyNumberFormat="1" applyFont="1" applyBorder="1" applyAlignment="1" applyProtection="1">
      <alignment horizontal="right" vertical="center"/>
      <protection locked="0"/>
    </xf>
    <xf numFmtId="165" fontId="4" fillId="0" borderId="0" xfId="5" applyNumberFormat="1" applyFont="1" applyAlignment="1" applyProtection="1">
      <alignment horizontal="right" vertical="center"/>
      <protection locked="0"/>
    </xf>
    <xf numFmtId="0" fontId="4" fillId="0" borderId="0" xfId="5" applyFont="1" applyAlignment="1" applyProtection="1">
      <alignment horizontal="right" vertical="center"/>
      <protection locked="0"/>
    </xf>
    <xf numFmtId="165" fontId="14" fillId="0" borderId="0" xfId="5" applyNumberFormat="1" applyFont="1" applyAlignment="1" applyProtection="1">
      <alignment vertical="center"/>
      <protection locked="0"/>
    </xf>
    <xf numFmtId="165" fontId="15" fillId="0" borderId="0" xfId="5" applyNumberFormat="1" applyFont="1" applyAlignment="1" applyProtection="1">
      <alignment vertical="center"/>
      <protection locked="0"/>
    </xf>
    <xf numFmtId="49" fontId="11" fillId="0" borderId="0" xfId="4" applyNumberFormat="1" applyFont="1" applyAlignment="1" applyProtection="1">
      <alignment vertical="center"/>
      <protection locked="0"/>
    </xf>
    <xf numFmtId="0" fontId="0" fillId="0" borderId="9" xfId="0" applyBorder="1" applyProtection="1">
      <protection locked="0"/>
    </xf>
    <xf numFmtId="0" fontId="0" fillId="0" borderId="17" xfId="0" applyBorder="1" applyProtection="1">
      <protection locked="0"/>
    </xf>
    <xf numFmtId="49" fontId="3" fillId="0" borderId="1" xfId="4" applyNumberFormat="1" applyFont="1" applyBorder="1" applyAlignment="1" applyProtection="1">
      <alignment vertical="center"/>
    </xf>
    <xf numFmtId="49" fontId="3" fillId="0" borderId="5" xfId="4" applyNumberFormat="1" applyFont="1" applyBorder="1" applyAlignment="1" applyProtection="1">
      <alignment vertical="center"/>
    </xf>
    <xf numFmtId="0" fontId="16" fillId="0" borderId="9" xfId="0" applyFont="1" applyBorder="1" applyProtection="1">
      <protection locked="0"/>
    </xf>
    <xf numFmtId="0" fontId="23" fillId="0" borderId="0" xfId="0" applyFont="1" applyAlignment="1" applyProtection="1">
      <alignment vertical="top" wrapText="1"/>
      <protection locked="0"/>
    </xf>
    <xf numFmtId="0" fontId="16" fillId="0" borderId="0" xfId="0" applyFont="1" applyProtection="1">
      <protection locked="0"/>
    </xf>
    <xf numFmtId="0" fontId="10" fillId="0" borderId="15" xfId="5" applyFont="1" applyBorder="1" applyAlignment="1" applyProtection="1">
      <alignment horizontal="left" vertical="center"/>
      <protection locked="0"/>
    </xf>
    <xf numFmtId="164" fontId="7" fillId="0" borderId="11" xfId="6" applyNumberFormat="1" applyFont="1" applyBorder="1" applyAlignment="1" applyProtection="1">
      <alignment horizontal="right" vertical="center"/>
      <protection locked="0"/>
    </xf>
    <xf numFmtId="0" fontId="6" fillId="0" borderId="11" xfId="5" applyFont="1" applyBorder="1" applyAlignment="1" applyProtection="1">
      <alignment horizontal="left" vertical="center"/>
      <protection locked="0"/>
    </xf>
    <xf numFmtId="0" fontId="0" fillId="0" borderId="16" xfId="0" applyBorder="1" applyProtection="1">
      <protection locked="0"/>
    </xf>
    <xf numFmtId="0" fontId="10" fillId="0" borderId="1" xfId="5" applyFont="1" applyBorder="1" applyAlignment="1" applyProtection="1">
      <alignment horizontal="right" vertical="center"/>
      <protection locked="0"/>
    </xf>
    <xf numFmtId="0" fontId="6" fillId="0" borderId="9" xfId="5" applyFont="1" applyBorder="1" applyAlignment="1" applyProtection="1">
      <alignment horizontal="left" vertical="center"/>
      <protection locked="0"/>
    </xf>
    <xf numFmtId="0" fontId="10" fillId="0" borderId="5" xfId="5" applyFont="1" applyBorder="1" applyAlignment="1" applyProtection="1">
      <alignment horizontal="right" vertical="center"/>
      <protection locked="0"/>
    </xf>
    <xf numFmtId="0" fontId="6" fillId="0" borderId="0" xfId="5" applyFont="1" applyAlignment="1" applyProtection="1">
      <alignment horizontal="left" vertical="center"/>
      <protection locked="0"/>
    </xf>
    <xf numFmtId="164" fontId="7" fillId="0" borderId="14" xfId="6" applyNumberFormat="1" applyFont="1" applyBorder="1" applyAlignment="1" applyProtection="1">
      <alignment horizontal="right" vertical="center"/>
      <protection locked="0"/>
    </xf>
    <xf numFmtId="0" fontId="6" fillId="0" borderId="19" xfId="5" applyFont="1" applyBorder="1" applyAlignment="1" applyProtection="1">
      <alignment vertical="center"/>
      <protection locked="0"/>
    </xf>
    <xf numFmtId="164" fontId="5" fillId="0" borderId="17" xfId="6" applyNumberFormat="1" applyFont="1" applyBorder="1" applyAlignment="1" applyProtection="1">
      <alignment horizontal="right" vertical="center"/>
      <protection locked="0"/>
    </xf>
    <xf numFmtId="0" fontId="10" fillId="0" borderId="17" xfId="5" applyFont="1" applyBorder="1" applyAlignment="1" applyProtection="1">
      <alignment horizontal="right" vertical="center"/>
      <protection locked="0"/>
    </xf>
    <xf numFmtId="164" fontId="5" fillId="0" borderId="20" xfId="6" applyNumberFormat="1" applyFont="1" applyBorder="1" applyAlignment="1" applyProtection="1">
      <alignment horizontal="right" vertical="center"/>
      <protection locked="0"/>
    </xf>
    <xf numFmtId="164" fontId="8" fillId="0" borderId="15" xfId="4" applyFont="1" applyFill="1" applyBorder="1" applyAlignment="1" applyProtection="1">
      <alignment horizontal="left" vertical="center"/>
      <protection locked="0"/>
    </xf>
    <xf numFmtId="164" fontId="8" fillId="0" borderId="11" xfId="4" applyFont="1" applyFill="1" applyBorder="1" applyAlignment="1" applyProtection="1">
      <alignment horizontal="left" vertical="center"/>
      <protection locked="0"/>
    </xf>
    <xf numFmtId="0" fontId="0" fillId="0" borderId="11" xfId="0" applyBorder="1" applyProtection="1">
      <protection locked="0"/>
    </xf>
    <xf numFmtId="164" fontId="26" fillId="4" borderId="10" xfId="4" applyFont="1" applyFill="1" applyBorder="1" applyAlignment="1" applyProtection="1">
      <alignment horizontal="left" vertical="center"/>
      <protection locked="0"/>
    </xf>
    <xf numFmtId="164" fontId="26" fillId="4" borderId="15" xfId="4" applyFont="1" applyFill="1" applyBorder="1" applyAlignment="1" applyProtection="1">
      <alignment horizontal="left" vertical="center"/>
      <protection locked="0"/>
    </xf>
    <xf numFmtId="164" fontId="26" fillId="4" borderId="16" xfId="4" applyFont="1" applyFill="1" applyBorder="1" applyAlignment="1" applyProtection="1">
      <alignment horizontal="left" vertical="center"/>
      <protection locked="0"/>
    </xf>
    <xf numFmtId="0" fontId="26" fillId="4" borderId="10" xfId="0" applyFont="1" applyFill="1" applyBorder="1" applyProtection="1">
      <protection locked="0"/>
    </xf>
    <xf numFmtId="0" fontId="4" fillId="0" borderId="17" xfId="5" applyFont="1" applyBorder="1" applyAlignment="1" applyProtection="1">
      <alignment vertical="center"/>
      <protection locked="0"/>
    </xf>
    <xf numFmtId="0" fontId="16" fillId="0" borderId="17" xfId="0" applyFont="1" applyBorder="1" applyProtection="1">
      <protection locked="0"/>
    </xf>
    <xf numFmtId="9" fontId="8" fillId="0" borderId="16" xfId="3" applyFont="1" applyFill="1" applyBorder="1" applyAlignment="1" applyProtection="1">
      <alignment vertical="center"/>
      <protection locked="0"/>
    </xf>
    <xf numFmtId="10" fontId="22" fillId="0" borderId="10" xfId="3" applyNumberFormat="1" applyFont="1" applyBorder="1" applyAlignment="1" applyProtection="1">
      <alignment horizontal="right" vertical="center"/>
    </xf>
    <xf numFmtId="10" fontId="6" fillId="0" borderId="10" xfId="3" applyNumberFormat="1" applyFont="1" applyBorder="1" applyAlignment="1" applyProtection="1">
      <alignment horizontal="right" vertical="center"/>
    </xf>
    <xf numFmtId="0" fontId="21" fillId="0" borderId="9" xfId="0" applyFont="1" applyBorder="1"/>
    <xf numFmtId="0" fontId="21" fillId="0" borderId="0" xfId="0" applyFont="1"/>
    <xf numFmtId="49" fontId="3" fillId="0" borderId="17" xfId="4" applyNumberFormat="1" applyFont="1" applyBorder="1" applyAlignment="1" applyProtection="1">
      <alignment vertical="center"/>
    </xf>
    <xf numFmtId="0" fontId="21" fillId="0" borderId="17" xfId="0" applyFont="1" applyBorder="1"/>
    <xf numFmtId="49" fontId="3" fillId="0" borderId="20" xfId="4" applyNumberFormat="1" applyFont="1" applyBorder="1" applyAlignment="1" applyProtection="1">
      <alignment vertical="center"/>
      <protection locked="0"/>
    </xf>
    <xf numFmtId="0" fontId="19" fillId="0" borderId="9" xfId="0" applyFont="1" applyBorder="1"/>
    <xf numFmtId="49" fontId="3" fillId="0" borderId="19" xfId="4" applyNumberFormat="1" applyFont="1" applyBorder="1" applyAlignment="1" applyProtection="1">
      <alignment vertical="center"/>
    </xf>
    <xf numFmtId="0" fontId="19" fillId="0" borderId="17" xfId="0" applyFont="1" applyBorder="1"/>
    <xf numFmtId="10" fontId="6" fillId="0" borderId="9" xfId="3" applyNumberFormat="1" applyFont="1" applyBorder="1" applyAlignment="1" applyProtection="1">
      <alignment horizontal="right" vertical="center"/>
      <protection locked="0"/>
    </xf>
    <xf numFmtId="10" fontId="6" fillId="0" borderId="0" xfId="3" applyNumberFormat="1" applyFont="1" applyBorder="1" applyAlignment="1" applyProtection="1">
      <alignment horizontal="right" vertical="center"/>
      <protection locked="0"/>
    </xf>
    <xf numFmtId="0" fontId="12" fillId="0" borderId="15" xfId="4" applyNumberFormat="1" applyFont="1" applyBorder="1" applyAlignment="1" applyProtection="1">
      <alignment vertical="center"/>
      <protection locked="0"/>
    </xf>
    <xf numFmtId="0" fontId="12" fillId="0" borderId="11" xfId="4" applyNumberFormat="1" applyFont="1" applyBorder="1" applyAlignment="1" applyProtection="1">
      <alignment vertical="center"/>
      <protection locked="0"/>
    </xf>
    <xf numFmtId="44" fontId="12" fillId="0" borderId="11" xfId="2" applyFont="1" applyFill="1" applyBorder="1" applyAlignment="1" applyProtection="1">
      <alignment horizontal="center" vertical="center"/>
      <protection locked="0"/>
    </xf>
    <xf numFmtId="39" fontId="12" fillId="0" borderId="16" xfId="4" applyNumberFormat="1" applyFont="1" applyFill="1" applyBorder="1" applyAlignment="1" applyProtection="1">
      <alignment vertical="center"/>
      <protection locked="0"/>
    </xf>
    <xf numFmtId="44" fontId="12" fillId="0" borderId="16" xfId="2" applyFont="1" applyBorder="1" applyAlignment="1" applyProtection="1">
      <alignment vertical="center"/>
      <protection locked="0"/>
    </xf>
    <xf numFmtId="0" fontId="30" fillId="7" borderId="22" xfId="0" applyFont="1" applyFill="1" applyBorder="1" applyAlignment="1">
      <alignment horizontal="left" vertical="top" wrapText="1"/>
    </xf>
    <xf numFmtId="0" fontId="30" fillId="7" borderId="22" xfId="0" applyFont="1" applyFill="1" applyBorder="1" applyAlignment="1">
      <alignment horizontal="right" vertical="top" wrapText="1"/>
    </xf>
    <xf numFmtId="0" fontId="30" fillId="7" borderId="22" xfId="0" applyFont="1" applyFill="1" applyBorder="1" applyAlignment="1">
      <alignment horizontal="center" vertical="top" wrapText="1"/>
    </xf>
    <xf numFmtId="4" fontId="30" fillId="7" borderId="22" xfId="0" applyNumberFormat="1" applyFont="1" applyFill="1" applyBorder="1" applyAlignment="1">
      <alignment horizontal="right" vertical="top" wrapText="1"/>
    </xf>
    <xf numFmtId="44" fontId="0" fillId="0" borderId="0" xfId="0" applyNumberFormat="1" applyProtection="1">
      <protection locked="0"/>
    </xf>
    <xf numFmtId="0" fontId="33" fillId="0" borderId="0" xfId="0" applyFont="1"/>
    <xf numFmtId="0" fontId="33" fillId="0" borderId="15" xfId="0" applyFont="1" applyBorder="1"/>
    <xf numFmtId="0" fontId="33" fillId="0" borderId="11" xfId="0" applyFont="1" applyBorder="1"/>
    <xf numFmtId="0" fontId="33" fillId="0" borderId="16" xfId="0" applyFont="1" applyBorder="1"/>
    <xf numFmtId="0" fontId="33" fillId="0" borderId="1" xfId="0" applyFont="1" applyBorder="1"/>
    <xf numFmtId="0" fontId="33" fillId="0" borderId="9" xfId="0" applyFont="1" applyBorder="1"/>
    <xf numFmtId="0" fontId="33" fillId="0" borderId="18" xfId="0" applyFont="1" applyBorder="1"/>
    <xf numFmtId="0" fontId="33" fillId="0" borderId="19" xfId="0" applyFont="1" applyBorder="1"/>
    <xf numFmtId="0" fontId="33" fillId="0" borderId="17" xfId="0" applyFont="1" applyBorder="1"/>
    <xf numFmtId="0" fontId="33" fillId="0" borderId="20" xfId="0" applyFont="1" applyBorder="1"/>
    <xf numFmtId="43" fontId="10" fillId="3" borderId="10" xfId="1" applyFont="1" applyFill="1" applyBorder="1" applyAlignment="1" applyProtection="1">
      <alignment horizontal="center"/>
      <protection locked="0"/>
    </xf>
    <xf numFmtId="43" fontId="10" fillId="0" borderId="0" xfId="1" applyFont="1" applyBorder="1" applyAlignment="1" applyProtection="1">
      <alignment horizontal="center" vertical="center"/>
      <protection locked="0"/>
    </xf>
    <xf numFmtId="164" fontId="29" fillId="0" borderId="11" xfId="4" applyFont="1" applyFill="1" applyBorder="1" applyAlignment="1" applyProtection="1">
      <alignment horizontal="left" vertical="center"/>
      <protection locked="0"/>
    </xf>
    <xf numFmtId="0" fontId="22" fillId="0" borderId="0" xfId="0" applyFont="1"/>
    <xf numFmtId="0" fontId="22" fillId="0" borderId="10" xfId="0" applyFont="1" applyBorder="1" applyAlignment="1">
      <alignment horizontal="center"/>
    </xf>
    <xf numFmtId="10" fontId="22" fillId="0" borderId="12" xfId="3" applyNumberFormat="1" applyFont="1" applyBorder="1"/>
    <xf numFmtId="44" fontId="22" fillId="0" borderId="13" xfId="2" applyFont="1" applyBorder="1"/>
    <xf numFmtId="0" fontId="22" fillId="0" borderId="15" xfId="0" applyFont="1" applyBorder="1" applyAlignment="1">
      <alignment horizontal="center"/>
    </xf>
    <xf numFmtId="49" fontId="19" fillId="0" borderId="0" xfId="0" applyNumberFormat="1" applyFont="1"/>
    <xf numFmtId="44" fontId="22" fillId="0" borderId="0" xfId="0" applyNumberFormat="1" applyFont="1" applyAlignment="1">
      <alignment horizontal="center"/>
    </xf>
    <xf numFmtId="0" fontId="22" fillId="0" borderId="0" xfId="0" applyFont="1" applyAlignment="1">
      <alignment horizontal="center"/>
    </xf>
    <xf numFmtId="44" fontId="22" fillId="0" borderId="10" xfId="0" applyNumberFormat="1" applyFont="1" applyBorder="1" applyAlignment="1">
      <alignment horizontal="right"/>
    </xf>
    <xf numFmtId="44" fontId="22" fillId="0" borderId="10" xfId="2" applyFont="1" applyBorder="1" applyAlignment="1">
      <alignment horizontal="center"/>
    </xf>
    <xf numFmtId="10" fontId="22" fillId="0" borderId="10" xfId="3" applyNumberFormat="1" applyFont="1" applyBorder="1" applyAlignment="1">
      <alignment horizontal="right"/>
    </xf>
    <xf numFmtId="10" fontId="22" fillId="0" borderId="10" xfId="0" applyNumberFormat="1" applyFont="1" applyBorder="1" applyAlignment="1">
      <alignment horizontal="right"/>
    </xf>
    <xf numFmtId="0" fontId="21" fillId="3" borderId="10" xfId="0" applyFont="1" applyFill="1" applyBorder="1"/>
    <xf numFmtId="0" fontId="34" fillId="0" borderId="17" xfId="0" applyFont="1" applyBorder="1"/>
    <xf numFmtId="0" fontId="33" fillId="0" borderId="5" xfId="0" applyFont="1" applyBorder="1"/>
    <xf numFmtId="0" fontId="33" fillId="0" borderId="14" xfId="0" applyFont="1" applyBorder="1"/>
    <xf numFmtId="0" fontId="21" fillId="0" borderId="1" xfId="0" applyFont="1" applyBorder="1" applyAlignment="1">
      <alignment horizontal="left"/>
    </xf>
    <xf numFmtId="0" fontId="21" fillId="0" borderId="9" xfId="0" applyFont="1" applyBorder="1" applyAlignment="1">
      <alignment horizontal="left"/>
    </xf>
    <xf numFmtId="0" fontId="18" fillId="0" borderId="12" xfId="0" applyFont="1" applyBorder="1"/>
    <xf numFmtId="0" fontId="21" fillId="0" borderId="5" xfId="0" applyFont="1" applyBorder="1" applyAlignment="1">
      <alignment horizontal="left"/>
    </xf>
    <xf numFmtId="0" fontId="21" fillId="0" borderId="0" xfId="0" applyFont="1" applyAlignment="1">
      <alignment horizontal="left"/>
    </xf>
    <xf numFmtId="0" fontId="18" fillId="0" borderId="21" xfId="0" applyFont="1" applyBorder="1"/>
    <xf numFmtId="0" fontId="21" fillId="0" borderId="19" xfId="0" applyFont="1" applyBorder="1" applyAlignment="1">
      <alignment horizontal="left"/>
    </xf>
    <xf numFmtId="0" fontId="21" fillId="0" borderId="17" xfId="0" applyFont="1" applyBorder="1" applyAlignment="1">
      <alignment horizontal="left"/>
    </xf>
    <xf numFmtId="0" fontId="18" fillId="0" borderId="13" xfId="0" applyFont="1" applyBorder="1"/>
    <xf numFmtId="0" fontId="18" fillId="0" borderId="5" xfId="0" applyFont="1" applyBorder="1"/>
    <xf numFmtId="0" fontId="18" fillId="0" borderId="14" xfId="0" applyFont="1" applyBorder="1"/>
    <xf numFmtId="0" fontId="20" fillId="4" borderId="10" xfId="7" applyFont="1" applyFill="1" applyBorder="1" applyAlignment="1">
      <alignment horizontal="center" vertical="center"/>
    </xf>
    <xf numFmtId="0" fontId="20" fillId="4" borderId="10" xfId="7" applyFont="1" applyFill="1" applyBorder="1" applyAlignment="1">
      <alignment horizontal="left" vertical="center"/>
    </xf>
    <xf numFmtId="0" fontId="3" fillId="0" borderId="10" xfId="7" applyFont="1" applyBorder="1" applyAlignment="1">
      <alignment horizontal="center" vertical="center" wrapText="1"/>
    </xf>
    <xf numFmtId="0" fontId="3" fillId="0" borderId="10" xfId="7" applyFont="1" applyBorder="1" applyAlignment="1">
      <alignment horizontal="justify" vertical="center" wrapText="1"/>
    </xf>
    <xf numFmtId="10" fontId="3" fillId="0" borderId="10" xfId="3" applyNumberFormat="1" applyFont="1" applyBorder="1" applyAlignment="1">
      <alignment vertical="center" wrapText="1"/>
    </xf>
    <xf numFmtId="10" fontId="3" fillId="0" borderId="10" xfId="3" applyNumberFormat="1" applyFont="1" applyBorder="1" applyAlignment="1">
      <alignment horizontal="right" vertical="center" wrapText="1"/>
    </xf>
    <xf numFmtId="10" fontId="3" fillId="0" borderId="10" xfId="8" applyNumberFormat="1" applyFont="1" applyBorder="1" applyAlignment="1">
      <alignment horizontal="right" vertical="center" wrapText="1"/>
    </xf>
    <xf numFmtId="0" fontId="12" fillId="0" borderId="10" xfId="7" applyFont="1" applyBorder="1" applyAlignment="1">
      <alignment horizontal="center" vertical="center"/>
    </xf>
    <xf numFmtId="0" fontId="12" fillId="0" borderId="10" xfId="7" applyFont="1" applyBorder="1" applyAlignment="1">
      <alignment horizontal="justify" vertical="center" wrapText="1"/>
    </xf>
    <xf numFmtId="10" fontId="12" fillId="0" borderId="10" xfId="8" applyNumberFormat="1" applyFont="1" applyFill="1" applyBorder="1" applyAlignment="1">
      <alignment vertical="center"/>
    </xf>
    <xf numFmtId="10" fontId="12" fillId="0" borderId="10" xfId="8" applyNumberFormat="1" applyFont="1" applyFill="1" applyBorder="1" applyAlignment="1">
      <alignment horizontal="right" vertical="center"/>
    </xf>
    <xf numFmtId="0" fontId="20" fillId="4" borderId="10" xfId="7" applyFont="1" applyFill="1" applyBorder="1" applyAlignment="1">
      <alignment horizontal="justify" vertical="center" wrapText="1"/>
    </xf>
    <xf numFmtId="0" fontId="20" fillId="4" borderId="10" xfId="7" applyFont="1" applyFill="1" applyBorder="1" applyAlignment="1">
      <alignment vertical="center" wrapText="1"/>
    </xf>
    <xf numFmtId="0" fontId="20" fillId="4" borderId="10" xfId="7" applyFont="1" applyFill="1" applyBorder="1" applyAlignment="1">
      <alignment horizontal="right" vertical="center" wrapText="1"/>
    </xf>
    <xf numFmtId="10" fontId="20" fillId="4" borderId="10" xfId="8" applyNumberFormat="1" applyFont="1" applyFill="1" applyBorder="1" applyAlignment="1">
      <alignment horizontal="right" vertical="center"/>
    </xf>
    <xf numFmtId="0" fontId="12" fillId="0" borderId="10" xfId="7" applyFont="1" applyBorder="1" applyAlignment="1">
      <alignment horizontal="center" vertical="center" wrapText="1"/>
    </xf>
    <xf numFmtId="10" fontId="20" fillId="4" borderId="10" xfId="8" applyNumberFormat="1" applyFont="1" applyFill="1" applyBorder="1" applyAlignment="1">
      <alignment vertical="center"/>
    </xf>
    <xf numFmtId="0" fontId="3" fillId="0" borderId="10" xfId="7" applyFont="1" applyBorder="1" applyAlignment="1">
      <alignment horizontal="center" vertical="center"/>
    </xf>
    <xf numFmtId="10" fontId="3" fillId="0" borderId="10" xfId="3" applyNumberFormat="1" applyFont="1" applyFill="1" applyBorder="1" applyAlignment="1">
      <alignment vertical="center"/>
    </xf>
    <xf numFmtId="10" fontId="3" fillId="0" borderId="10" xfId="3" applyNumberFormat="1" applyFont="1" applyFill="1" applyBorder="1" applyAlignment="1">
      <alignment vertical="center" wrapText="1"/>
    </xf>
    <xf numFmtId="0" fontId="12" fillId="0" borderId="0" xfId="0" applyFont="1" applyAlignment="1" applyProtection="1">
      <alignment horizontal="left" vertical="top"/>
      <protection locked="0"/>
    </xf>
    <xf numFmtId="0" fontId="0" fillId="0" borderId="14" xfId="0" applyBorder="1" applyProtection="1">
      <protection locked="0"/>
    </xf>
    <xf numFmtId="0" fontId="12" fillId="0" borderId="0" xfId="0" applyFont="1" applyAlignment="1" applyProtection="1">
      <alignment vertical="top"/>
      <protection locked="0"/>
    </xf>
    <xf numFmtId="49" fontId="3" fillId="0" borderId="9" xfId="4" applyNumberFormat="1" applyFont="1" applyBorder="1" applyAlignment="1" applyProtection="1">
      <alignment vertical="center"/>
      <protection locked="0"/>
    </xf>
    <xf numFmtId="49" fontId="12" fillId="0" borderId="19" xfId="4" applyNumberFormat="1" applyFont="1" applyBorder="1" applyAlignment="1" applyProtection="1">
      <alignment vertical="center"/>
      <protection locked="0"/>
    </xf>
    <xf numFmtId="49" fontId="3" fillId="0" borderId="15" xfId="4" applyNumberFormat="1" applyFont="1" applyBorder="1" applyAlignment="1" applyProtection="1">
      <alignment vertical="center"/>
      <protection locked="0"/>
    </xf>
    <xf numFmtId="49" fontId="3" fillId="0" borderId="11" xfId="4" applyNumberFormat="1" applyFont="1" applyBorder="1" applyAlignment="1" applyProtection="1">
      <alignment vertical="center"/>
      <protection locked="0"/>
    </xf>
    <xf numFmtId="0" fontId="4" fillId="0" borderId="11" xfId="5" applyFont="1" applyBorder="1" applyAlignment="1" applyProtection="1">
      <alignment vertical="center"/>
      <protection locked="0"/>
    </xf>
    <xf numFmtId="0" fontId="16" fillId="0" borderId="11" xfId="0" applyFont="1" applyBorder="1" applyProtection="1">
      <protection locked="0"/>
    </xf>
    <xf numFmtId="170" fontId="30" fillId="7" borderId="22" xfId="0" applyNumberFormat="1" applyFont="1" applyFill="1" applyBorder="1" applyAlignment="1">
      <alignment horizontal="right" vertical="top" wrapText="1"/>
    </xf>
    <xf numFmtId="0" fontId="35" fillId="8" borderId="22" xfId="0" applyFont="1" applyFill="1" applyBorder="1" applyAlignment="1">
      <alignment horizontal="left" vertical="top" wrapText="1"/>
    </xf>
    <xf numFmtId="0" fontId="35" fillId="8" borderId="22" xfId="0" applyFont="1" applyFill="1" applyBorder="1" applyAlignment="1">
      <alignment horizontal="right" vertical="top" wrapText="1"/>
    </xf>
    <xf numFmtId="0" fontId="35" fillId="8" borderId="22" xfId="0" applyFont="1" applyFill="1" applyBorder="1" applyAlignment="1">
      <alignment horizontal="center" vertical="top" wrapText="1"/>
    </xf>
    <xf numFmtId="170" fontId="35" fillId="8" borderId="22" xfId="0" applyNumberFormat="1" applyFont="1" applyFill="1" applyBorder="1" applyAlignment="1">
      <alignment horizontal="right" vertical="top" wrapText="1"/>
    </xf>
    <xf numFmtId="4" fontId="35" fillId="8" borderId="22" xfId="0" applyNumberFormat="1" applyFont="1" applyFill="1" applyBorder="1" applyAlignment="1">
      <alignment horizontal="right" vertical="top" wrapText="1"/>
    </xf>
    <xf numFmtId="0" fontId="35" fillId="7" borderId="0" xfId="0" applyFont="1" applyFill="1" applyAlignment="1">
      <alignment horizontal="right" vertical="top" wrapText="1"/>
    </xf>
    <xf numFmtId="4" fontId="35" fillId="7" borderId="0" xfId="0" applyNumberFormat="1" applyFont="1" applyFill="1" applyAlignment="1">
      <alignment horizontal="right" vertical="top" wrapText="1"/>
    </xf>
    <xf numFmtId="0" fontId="30" fillId="7" borderId="23" xfId="0" applyFont="1" applyFill="1" applyBorder="1" applyAlignment="1">
      <alignment horizontal="left" vertical="top" wrapText="1"/>
    </xf>
    <xf numFmtId="0" fontId="36" fillId="7" borderId="22" xfId="0" applyFont="1" applyFill="1" applyBorder="1" applyAlignment="1">
      <alignment horizontal="left" vertical="top" wrapText="1"/>
    </xf>
    <xf numFmtId="0" fontId="36" fillId="7" borderId="22" xfId="0" applyFont="1" applyFill="1" applyBorder="1" applyAlignment="1">
      <alignment horizontal="right" vertical="top" wrapText="1"/>
    </xf>
    <xf numFmtId="0" fontId="36" fillId="7" borderId="22" xfId="0" applyFont="1" applyFill="1" applyBorder="1" applyAlignment="1">
      <alignment horizontal="center" vertical="top" wrapText="1"/>
    </xf>
    <xf numFmtId="0" fontId="35" fillId="9" borderId="22" xfId="0" applyFont="1" applyFill="1" applyBorder="1" applyAlignment="1">
      <alignment horizontal="left" vertical="top" wrapText="1"/>
    </xf>
    <xf numFmtId="0" fontId="35" fillId="9" borderId="22" xfId="0" applyFont="1" applyFill="1" applyBorder="1" applyAlignment="1">
      <alignment horizontal="right" vertical="top" wrapText="1"/>
    </xf>
    <xf numFmtId="0" fontId="35" fillId="9" borderId="22" xfId="0" applyFont="1" applyFill="1" applyBorder="1" applyAlignment="1">
      <alignment horizontal="center" vertical="top" wrapText="1"/>
    </xf>
    <xf numFmtId="170" fontId="35" fillId="9" borderId="22" xfId="0" applyNumberFormat="1" applyFont="1" applyFill="1" applyBorder="1" applyAlignment="1">
      <alignment horizontal="right" vertical="top" wrapText="1"/>
    </xf>
    <xf numFmtId="4" fontId="35" fillId="9" borderId="22" xfId="0" applyNumberFormat="1" applyFont="1" applyFill="1" applyBorder="1" applyAlignment="1">
      <alignment horizontal="right" vertical="top" wrapText="1"/>
    </xf>
    <xf numFmtId="0" fontId="35" fillId="7" borderId="0" xfId="0" applyFont="1" applyFill="1" applyAlignment="1">
      <alignment horizontal="center" vertical="top" wrapText="1"/>
    </xf>
    <xf numFmtId="0" fontId="30" fillId="6" borderId="24" xfId="0" applyFont="1" applyFill="1" applyBorder="1" applyAlignment="1">
      <alignment horizontal="left" vertical="top" wrapText="1"/>
    </xf>
    <xf numFmtId="0" fontId="32" fillId="4" borderId="10" xfId="0" applyFont="1" applyFill="1" applyBorder="1" applyAlignment="1">
      <alignment horizontal="left" vertical="top" wrapText="1"/>
    </xf>
    <xf numFmtId="0" fontId="32" fillId="4" borderId="10" xfId="0" applyFont="1" applyFill="1" applyBorder="1" applyAlignment="1">
      <alignment horizontal="right" vertical="top" wrapText="1"/>
    </xf>
    <xf numFmtId="4" fontId="32" fillId="4" borderId="10" xfId="0" applyNumberFormat="1" applyFont="1" applyFill="1" applyBorder="1" applyAlignment="1">
      <alignment horizontal="right" vertical="top" wrapText="1"/>
    </xf>
    <xf numFmtId="0" fontId="30" fillId="7" borderId="10" xfId="0" applyFont="1" applyFill="1" applyBorder="1" applyAlignment="1">
      <alignment horizontal="left" vertical="top" wrapText="1"/>
    </xf>
    <xf numFmtId="0" fontId="30" fillId="7" borderId="10" xfId="0" applyFont="1" applyFill="1" applyBorder="1" applyAlignment="1">
      <alignment horizontal="right" vertical="top" wrapText="1"/>
    </xf>
    <xf numFmtId="0" fontId="30" fillId="7" borderId="10" xfId="0" applyFont="1" applyFill="1" applyBorder="1" applyAlignment="1">
      <alignment horizontal="center" vertical="top" wrapText="1"/>
    </xf>
    <xf numFmtId="4" fontId="30" fillId="7" borderId="10" xfId="0" applyNumberFormat="1" applyFont="1" applyFill="1" applyBorder="1" applyAlignment="1">
      <alignment horizontal="right" vertical="top" wrapText="1"/>
    </xf>
    <xf numFmtId="0" fontId="31" fillId="5" borderId="10" xfId="0" applyFont="1" applyFill="1" applyBorder="1" applyAlignment="1">
      <alignment horizontal="left" vertical="top" wrapText="1"/>
    </xf>
    <xf numFmtId="0" fontId="31" fillId="5" borderId="10" xfId="0" applyFont="1" applyFill="1" applyBorder="1" applyAlignment="1">
      <alignment horizontal="right" vertical="top" wrapText="1"/>
    </xf>
    <xf numFmtId="4" fontId="31" fillId="5" borderId="10" xfId="0" applyNumberFormat="1" applyFont="1" applyFill="1" applyBorder="1" applyAlignment="1">
      <alignment horizontal="right" vertical="top" wrapText="1"/>
    </xf>
    <xf numFmtId="49" fontId="28" fillId="0" borderId="0" xfId="4" applyNumberFormat="1" applyFont="1" applyBorder="1" applyAlignment="1" applyProtection="1">
      <alignment vertical="center" wrapText="1"/>
      <protection locked="0"/>
    </xf>
    <xf numFmtId="166" fontId="12" fillId="0" borderId="15" xfId="4" applyNumberFormat="1" applyFont="1" applyBorder="1" applyAlignment="1" applyProtection="1">
      <alignment horizontal="center" vertical="center"/>
      <protection locked="0"/>
    </xf>
    <xf numFmtId="166" fontId="12" fillId="0" borderId="11" xfId="4" applyNumberFormat="1" applyFont="1" applyBorder="1" applyAlignment="1" applyProtection="1">
      <alignment horizontal="center" vertical="center"/>
      <protection locked="0"/>
    </xf>
    <xf numFmtId="166" fontId="12" fillId="0" borderId="16" xfId="4" applyNumberFormat="1" applyFont="1" applyBorder="1" applyAlignment="1" applyProtection="1">
      <alignment horizontal="center" vertical="center"/>
      <protection locked="0"/>
    </xf>
    <xf numFmtId="49" fontId="3" fillId="0" borderId="1" xfId="4" applyNumberFormat="1" applyFont="1" applyBorder="1" applyAlignment="1" applyProtection="1">
      <alignment horizontal="center" vertical="center"/>
    </xf>
    <xf numFmtId="49" fontId="3" fillId="0" borderId="5" xfId="4" applyNumberFormat="1" applyFont="1" applyBorder="1" applyAlignment="1" applyProtection="1">
      <alignment horizontal="center" vertical="center"/>
    </xf>
    <xf numFmtId="49" fontId="3" fillId="0" borderId="19" xfId="4" applyNumberFormat="1" applyFont="1" applyBorder="1" applyAlignment="1" applyProtection="1">
      <alignment horizontal="center" vertical="center"/>
    </xf>
    <xf numFmtId="164" fontId="8" fillId="0" borderId="1" xfId="4"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49" fontId="24" fillId="4" borderId="10" xfId="4" applyNumberFormat="1" applyFont="1" applyFill="1" applyBorder="1" applyAlignment="1" applyProtection="1">
      <alignment horizontal="center" vertical="center"/>
      <protection locked="0"/>
    </xf>
    <xf numFmtId="0" fontId="24" fillId="4" borderId="10" xfId="5" applyFont="1" applyFill="1" applyBorder="1" applyAlignment="1" applyProtection="1">
      <alignment horizontal="center" vertical="center"/>
      <protection locked="0"/>
    </xf>
    <xf numFmtId="0" fontId="25" fillId="4" borderId="10" xfId="5" applyFont="1" applyFill="1" applyBorder="1" applyAlignment="1" applyProtection="1">
      <alignment horizontal="center" vertical="center" wrapText="1"/>
      <protection locked="0"/>
    </xf>
    <xf numFmtId="0" fontId="25" fillId="4" borderId="10" xfId="5" applyFont="1" applyFill="1" applyBorder="1" applyAlignment="1" applyProtection="1">
      <alignment horizontal="center" vertical="center"/>
      <protection locked="0"/>
    </xf>
    <xf numFmtId="0" fontId="10" fillId="0" borderId="10" xfId="5" applyFont="1" applyBorder="1" applyAlignment="1" applyProtection="1">
      <alignment horizontal="center" vertical="center" wrapText="1"/>
      <protection locked="0"/>
    </xf>
    <xf numFmtId="0" fontId="10" fillId="0" borderId="15" xfId="5" applyFont="1" applyBorder="1" applyAlignment="1" applyProtection="1">
      <alignment horizontal="center" vertical="center"/>
      <protection locked="0"/>
    </xf>
    <xf numFmtId="0" fontId="10" fillId="0" borderId="11" xfId="5" applyFont="1" applyBorder="1" applyAlignment="1" applyProtection="1">
      <alignment horizontal="center" vertical="center"/>
      <protection locked="0"/>
    </xf>
    <xf numFmtId="0" fontId="10" fillId="0" borderId="16" xfId="5" applyFont="1" applyBorder="1" applyAlignment="1" applyProtection="1">
      <alignment horizontal="center" vertical="center"/>
      <protection locked="0"/>
    </xf>
    <xf numFmtId="164" fontId="24" fillId="4" borderId="10" xfId="4" applyFont="1" applyFill="1" applyBorder="1" applyAlignment="1" applyProtection="1">
      <alignment horizontal="center" vertical="center"/>
      <protection locked="0"/>
    </xf>
    <xf numFmtId="49" fontId="6" fillId="0" borderId="1" xfId="4" applyNumberFormat="1" applyFont="1" applyFill="1" applyBorder="1" applyAlignment="1" applyProtection="1">
      <alignment horizontal="left" vertical="top" wrapText="1"/>
      <protection locked="0"/>
    </xf>
    <xf numFmtId="49" fontId="6" fillId="0" borderId="9" xfId="4" applyNumberFormat="1" applyFont="1" applyFill="1" applyBorder="1" applyAlignment="1" applyProtection="1">
      <alignment horizontal="left" vertical="top" wrapText="1"/>
      <protection locked="0"/>
    </xf>
    <xf numFmtId="49" fontId="6" fillId="0" borderId="18" xfId="4" applyNumberFormat="1" applyFont="1" applyFill="1" applyBorder="1" applyAlignment="1" applyProtection="1">
      <alignment horizontal="left" vertical="top" wrapText="1"/>
      <protection locked="0"/>
    </xf>
    <xf numFmtId="49" fontId="6" fillId="0" borderId="5" xfId="4" applyNumberFormat="1" applyFont="1" applyFill="1" applyBorder="1" applyAlignment="1" applyProtection="1">
      <alignment horizontal="left" vertical="top" wrapText="1"/>
      <protection locked="0"/>
    </xf>
    <xf numFmtId="49" fontId="6" fillId="0" borderId="0" xfId="4" applyNumberFormat="1" applyFont="1" applyFill="1" applyBorder="1" applyAlignment="1" applyProtection="1">
      <alignment horizontal="left" vertical="top" wrapText="1"/>
      <protection locked="0"/>
    </xf>
    <xf numFmtId="49" fontId="6" fillId="0" borderId="14" xfId="4" applyNumberFormat="1" applyFont="1" applyFill="1" applyBorder="1" applyAlignment="1" applyProtection="1">
      <alignment horizontal="left" vertical="top" wrapText="1"/>
      <protection locked="0"/>
    </xf>
    <xf numFmtId="49" fontId="28" fillId="0" borderId="15" xfId="4" applyNumberFormat="1" applyFont="1" applyBorder="1" applyAlignment="1" applyProtection="1">
      <alignment horizontal="center" vertical="center" wrapText="1"/>
      <protection locked="0"/>
    </xf>
    <xf numFmtId="49" fontId="28" fillId="0" borderId="11" xfId="4" applyNumberFormat="1" applyFont="1" applyBorder="1" applyAlignment="1" applyProtection="1">
      <alignment horizontal="center" vertical="center" wrapText="1"/>
      <protection locked="0"/>
    </xf>
    <xf numFmtId="49" fontId="28" fillId="0" borderId="16" xfId="4" applyNumberFormat="1" applyFont="1" applyBorder="1" applyAlignment="1" applyProtection="1">
      <alignment horizontal="center" vertical="center" wrapText="1"/>
      <protection locked="0"/>
    </xf>
    <xf numFmtId="49" fontId="27" fillId="0" borderId="15" xfId="4" applyNumberFormat="1" applyFont="1" applyBorder="1" applyAlignment="1" applyProtection="1">
      <alignment horizontal="center" vertical="center"/>
      <protection locked="0"/>
    </xf>
    <xf numFmtId="49" fontId="27" fillId="0" borderId="11" xfId="4" applyNumberFormat="1" applyFont="1" applyBorder="1" applyAlignment="1" applyProtection="1">
      <alignment horizontal="center" vertical="center"/>
      <protection locked="0"/>
    </xf>
    <xf numFmtId="49" fontId="27" fillId="0" borderId="16" xfId="4" applyNumberFormat="1" applyFont="1" applyBorder="1" applyAlignment="1" applyProtection="1">
      <alignment horizontal="center" vertical="center"/>
      <protection locked="0"/>
    </xf>
    <xf numFmtId="0" fontId="35" fillId="8" borderId="22" xfId="0" applyFont="1" applyFill="1" applyBorder="1" applyAlignment="1">
      <alignment horizontal="left" vertical="top" wrapText="1"/>
    </xf>
    <xf numFmtId="0" fontId="35" fillId="9" borderId="22" xfId="0" applyFont="1" applyFill="1" applyBorder="1" applyAlignment="1">
      <alignment horizontal="left" vertical="top" wrapText="1"/>
    </xf>
    <xf numFmtId="0" fontId="35" fillId="7" borderId="0" xfId="0" applyFont="1" applyFill="1" applyAlignment="1">
      <alignment horizontal="right" vertical="top" wrapText="1"/>
    </xf>
    <xf numFmtId="0" fontId="37" fillId="7" borderId="0" xfId="0" applyFont="1" applyFill="1" applyAlignment="1">
      <alignment horizontal="left" vertical="top" wrapText="1"/>
    </xf>
    <xf numFmtId="0" fontId="35" fillId="7" borderId="0" xfId="0" applyFont="1" applyFill="1" applyAlignment="1">
      <alignment horizontal="left" vertical="top" wrapText="1"/>
    </xf>
    <xf numFmtId="0" fontId="30" fillId="7" borderId="22" xfId="0" applyFont="1" applyFill="1" applyBorder="1" applyAlignment="1">
      <alignment horizontal="left" vertical="top" wrapText="1"/>
    </xf>
    <xf numFmtId="0" fontId="36" fillId="7" borderId="22" xfId="0" applyFont="1" applyFill="1" applyBorder="1" applyAlignment="1">
      <alignment horizontal="left" vertical="top" wrapText="1"/>
    </xf>
    <xf numFmtId="0" fontId="36" fillId="7" borderId="0" xfId="0" applyFont="1" applyFill="1" applyAlignment="1">
      <alignment horizontal="center" wrapText="1"/>
    </xf>
    <xf numFmtId="0" fontId="0" fillId="0" borderId="0" xfId="0"/>
    <xf numFmtId="164" fontId="8" fillId="0" borderId="9" xfId="4" applyFont="1" applyBorder="1" applyAlignment="1" applyProtection="1">
      <alignment horizontal="center" vertical="center" wrapText="1"/>
      <protection locked="0"/>
    </xf>
    <xf numFmtId="164" fontId="8" fillId="0" borderId="18" xfId="4" applyFont="1" applyBorder="1" applyAlignment="1" applyProtection="1">
      <alignment horizontal="center" vertical="center" wrapText="1"/>
      <protection locked="0"/>
    </xf>
    <xf numFmtId="164" fontId="8" fillId="0" borderId="5" xfId="4" applyFont="1" applyBorder="1" applyAlignment="1" applyProtection="1">
      <alignment horizontal="center" vertical="center" wrapText="1"/>
      <protection locked="0"/>
    </xf>
    <xf numFmtId="164" fontId="8" fillId="0" borderId="0" xfId="4" applyFont="1" applyBorder="1" applyAlignment="1" applyProtection="1">
      <alignment horizontal="center" vertical="center" wrapText="1"/>
      <protection locked="0"/>
    </xf>
    <xf numFmtId="164" fontId="8" fillId="0" borderId="14" xfId="4" applyFont="1" applyBorder="1" applyAlignment="1" applyProtection="1">
      <alignment horizontal="center" vertical="center" wrapText="1"/>
      <protection locked="0"/>
    </xf>
    <xf numFmtId="164" fontId="8" fillId="0" borderId="19" xfId="4" applyFont="1" applyBorder="1" applyAlignment="1" applyProtection="1">
      <alignment horizontal="center" vertical="center" wrapText="1"/>
      <protection locked="0"/>
    </xf>
    <xf numFmtId="164" fontId="8" fillId="0" borderId="17" xfId="4" applyFont="1" applyBorder="1" applyAlignment="1" applyProtection="1">
      <alignment horizontal="center" vertical="center" wrapText="1"/>
      <protection locked="0"/>
    </xf>
    <xf numFmtId="164" fontId="8" fillId="0" borderId="20" xfId="4" applyFont="1" applyBorder="1" applyAlignment="1" applyProtection="1">
      <alignment horizontal="center" vertical="center" wrapText="1"/>
      <protection locked="0"/>
    </xf>
    <xf numFmtId="0" fontId="21" fillId="0" borderId="9" xfId="0" applyFont="1" applyBorder="1" applyAlignment="1">
      <alignment horizontal="left" vertical="center"/>
    </xf>
    <xf numFmtId="0" fontId="21" fillId="0" borderId="17" xfId="0" applyFont="1" applyBorder="1" applyAlignment="1">
      <alignment horizontal="left" vertical="center"/>
    </xf>
    <xf numFmtId="0" fontId="10" fillId="3" borderId="12" xfId="9" applyFont="1" applyFill="1" applyBorder="1" applyAlignment="1" applyProtection="1">
      <alignment horizontal="center" vertical="center"/>
      <protection locked="0"/>
    </xf>
    <xf numFmtId="0" fontId="10" fillId="3" borderId="13" xfId="9" applyFont="1" applyFill="1" applyBorder="1" applyAlignment="1" applyProtection="1">
      <alignment horizontal="center" vertical="center"/>
      <protection locked="0"/>
    </xf>
    <xf numFmtId="43" fontId="10" fillId="3" borderId="12" xfId="1" applyFont="1" applyFill="1" applyBorder="1" applyAlignment="1" applyProtection="1">
      <alignment horizontal="center" vertical="center"/>
      <protection locked="0"/>
    </xf>
    <xf numFmtId="43" fontId="10" fillId="3" borderId="13" xfId="1" applyFont="1" applyFill="1" applyBorder="1" applyAlignment="1" applyProtection="1">
      <alignment horizontal="center" vertical="center"/>
      <protection locked="0"/>
    </xf>
    <xf numFmtId="43" fontId="10" fillId="2" borderId="12" xfId="1" applyFont="1" applyFill="1" applyBorder="1" applyAlignment="1" applyProtection="1">
      <alignment horizontal="center" vertical="center"/>
      <protection locked="0"/>
    </xf>
    <xf numFmtId="43" fontId="10" fillId="2" borderId="13" xfId="1" applyFont="1" applyFill="1" applyBorder="1" applyAlignment="1" applyProtection="1">
      <alignment horizontal="center" vertical="center"/>
      <protection locked="0"/>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44" fontId="22" fillId="0" borderId="12" xfId="2" applyFont="1" applyBorder="1" applyAlignment="1">
      <alignment horizontal="left" vertical="center" wrapText="1"/>
    </xf>
    <xf numFmtId="44" fontId="22" fillId="0" borderId="13" xfId="2" applyFont="1" applyBorder="1" applyAlignment="1">
      <alignment horizontal="left" vertical="center" wrapText="1"/>
    </xf>
    <xf numFmtId="9" fontId="22" fillId="0" borderId="12" xfId="3" applyFont="1" applyBorder="1" applyAlignment="1">
      <alignment horizontal="center" vertical="center" wrapText="1"/>
    </xf>
    <xf numFmtId="9" fontId="22" fillId="0" borderId="13" xfId="3" applyFont="1" applyBorder="1" applyAlignment="1">
      <alignment horizontal="center" vertical="center" wrapText="1"/>
    </xf>
    <xf numFmtId="0" fontId="10" fillId="0" borderId="1" xfId="9" applyFont="1" applyBorder="1" applyAlignment="1" applyProtection="1">
      <alignment horizontal="center" vertical="center"/>
      <protection locked="0"/>
    </xf>
    <xf numFmtId="0" fontId="10" fillId="0" borderId="18" xfId="9" applyFont="1" applyBorder="1" applyAlignment="1" applyProtection="1">
      <alignment horizontal="center" vertical="center"/>
      <protection locked="0"/>
    </xf>
    <xf numFmtId="0" fontId="10" fillId="0" borderId="5" xfId="9" applyFont="1" applyBorder="1" applyAlignment="1" applyProtection="1">
      <alignment horizontal="center" vertical="center"/>
      <protection locked="0"/>
    </xf>
    <xf numFmtId="0" fontId="10" fillId="0" borderId="14" xfId="9" applyFont="1" applyBorder="1" applyAlignment="1" applyProtection="1">
      <alignment horizontal="center" vertical="center"/>
      <protection locked="0"/>
    </xf>
    <xf numFmtId="0" fontId="10" fillId="0" borderId="19" xfId="9" applyFont="1" applyBorder="1" applyAlignment="1" applyProtection="1">
      <alignment horizontal="center" vertical="center"/>
      <protection locked="0"/>
    </xf>
    <xf numFmtId="0" fontId="10" fillId="0" borderId="20" xfId="9" applyFont="1" applyBorder="1" applyAlignment="1" applyProtection="1">
      <alignment horizontal="center" vertical="center"/>
      <protection locked="0"/>
    </xf>
    <xf numFmtId="44" fontId="10" fillId="0" borderId="12" xfId="2" applyFont="1" applyBorder="1" applyAlignment="1" applyProtection="1">
      <alignment horizontal="center" vertical="center"/>
      <protection locked="0"/>
    </xf>
    <xf numFmtId="44" fontId="10" fillId="0" borderId="21" xfId="2" applyFont="1" applyBorder="1" applyAlignment="1" applyProtection="1">
      <alignment horizontal="center" vertical="center"/>
      <protection locked="0"/>
    </xf>
    <xf numFmtId="44" fontId="10" fillId="0" borderId="13" xfId="2" applyFont="1" applyBorder="1" applyAlignment="1" applyProtection="1">
      <alignment horizontal="center" vertical="center"/>
      <protection locked="0"/>
    </xf>
    <xf numFmtId="9" fontId="10" fillId="0" borderId="12" xfId="3" applyFont="1" applyBorder="1" applyAlignment="1" applyProtection="1">
      <alignment horizontal="center" vertical="center"/>
      <protection locked="0"/>
    </xf>
    <xf numFmtId="9" fontId="10" fillId="0" borderId="21" xfId="3" applyFont="1" applyBorder="1" applyAlignment="1" applyProtection="1">
      <alignment horizontal="center" vertical="center"/>
      <protection locked="0"/>
    </xf>
    <xf numFmtId="9" fontId="10" fillId="0" borderId="13" xfId="3" applyFont="1" applyBorder="1" applyAlignment="1" applyProtection="1">
      <alignment horizontal="center" vertical="center"/>
      <protection locked="0"/>
    </xf>
    <xf numFmtId="0" fontId="22" fillId="0" borderId="0" xfId="0" applyFont="1" applyAlignment="1">
      <alignment horizontal="left" vertical="center" wrapText="1"/>
    </xf>
    <xf numFmtId="0" fontId="20" fillId="4" borderId="15"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6" xfId="0" applyFont="1" applyFill="1" applyBorder="1" applyAlignment="1">
      <alignment horizontal="center" vertical="center" wrapText="1"/>
    </xf>
    <xf numFmtId="2" fontId="12" fillId="0" borderId="3" xfId="0" applyNumberFormat="1" applyFont="1" applyBorder="1" applyAlignment="1">
      <alignment horizontal="left" vertical="center" wrapText="1"/>
    </xf>
    <xf numFmtId="2" fontId="12" fillId="0" borderId="4" xfId="0" applyNumberFormat="1" applyFont="1" applyBorder="1" applyAlignment="1">
      <alignment horizontal="left" vertical="center" wrapText="1"/>
    </xf>
    <xf numFmtId="2" fontId="12" fillId="0" borderId="2" xfId="0" applyNumberFormat="1" applyFont="1" applyBorder="1" applyAlignment="1">
      <alignment horizontal="left" vertical="center" wrapText="1"/>
    </xf>
    <xf numFmtId="2" fontId="12" fillId="0" borderId="7" xfId="0" applyNumberFormat="1" applyFont="1" applyBorder="1" applyAlignment="1">
      <alignment horizontal="left" vertical="center" wrapText="1"/>
    </xf>
    <xf numFmtId="2" fontId="12" fillId="0" borderId="8" xfId="0" applyNumberFormat="1" applyFont="1" applyBorder="1" applyAlignment="1">
      <alignment horizontal="left" vertical="center" wrapText="1"/>
    </xf>
    <xf numFmtId="2" fontId="12" fillId="0" borderId="6" xfId="0" applyNumberFormat="1" applyFont="1" applyBorder="1" applyAlignment="1">
      <alignment horizontal="left" vertical="center" wrapText="1"/>
    </xf>
    <xf numFmtId="0" fontId="20" fillId="4" borderId="15"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16" xfId="0" applyFont="1" applyFill="1" applyBorder="1" applyAlignment="1">
      <alignment horizontal="left" vertical="center" wrapText="1"/>
    </xf>
    <xf numFmtId="0" fontId="21" fillId="0" borderId="1" xfId="0" applyFont="1" applyBorder="1" applyAlignment="1">
      <alignment horizontal="center" vertical="center"/>
    </xf>
    <xf numFmtId="0" fontId="21" fillId="0" borderId="9"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3" fillId="0" borderId="15" xfId="7" applyFont="1" applyBorder="1" applyAlignment="1">
      <alignment horizontal="center" vertical="center" wrapText="1"/>
    </xf>
    <xf numFmtId="0" fontId="3" fillId="0" borderId="11" xfId="7" applyFont="1" applyBorder="1" applyAlignment="1">
      <alignment horizontal="center" vertical="center" wrapText="1"/>
    </xf>
    <xf numFmtId="0" fontId="3" fillId="0" borderId="16" xfId="7" applyFont="1" applyBorder="1" applyAlignment="1">
      <alignment horizontal="center" vertical="center" wrapText="1"/>
    </xf>
    <xf numFmtId="0" fontId="20" fillId="4" borderId="10" xfId="7" applyFont="1" applyFill="1" applyBorder="1" applyAlignment="1" applyProtection="1">
      <alignment horizontal="center" vertical="center"/>
      <protection locked="0"/>
    </xf>
    <xf numFmtId="0" fontId="3" fillId="0" borderId="10" xfId="7" applyFont="1" applyBorder="1" applyAlignment="1" applyProtection="1">
      <alignment horizontal="center" vertical="center"/>
      <protection locked="0"/>
    </xf>
    <xf numFmtId="0" fontId="20" fillId="4" borderId="15" xfId="7" applyFont="1" applyFill="1" applyBorder="1" applyAlignment="1">
      <alignment horizontal="center" vertical="center"/>
    </xf>
    <xf numFmtId="0" fontId="20" fillId="4" borderId="16" xfId="7" applyFont="1" applyFill="1" applyBorder="1" applyAlignment="1">
      <alignment horizontal="center" vertical="center"/>
    </xf>
  </cellXfs>
  <cellStyles count="14">
    <cellStyle name="Moeda" xfId="2" builtinId="4"/>
    <cellStyle name="Moeda 2" xfId="11" xr:uid="{00000000-0005-0000-0000-000001000000}"/>
    <cellStyle name="Normal" xfId="0" builtinId="0"/>
    <cellStyle name="Normal 2" xfId="10" xr:uid="{00000000-0005-0000-0000-000003000000}"/>
    <cellStyle name="Normal 3" xfId="7" xr:uid="{00000000-0005-0000-0000-000004000000}"/>
    <cellStyle name="Normal 3 2" xfId="12" xr:uid="{EAC85E20-7652-4FED-AF6D-6F1666F1235C}"/>
    <cellStyle name="Normal_CCBS - PSF" xfId="5" xr:uid="{00000000-0005-0000-0000-000005000000}"/>
    <cellStyle name="Normal_Cronograma" xfId="9" xr:uid="{00000000-0005-0000-0000-000007000000}"/>
    <cellStyle name="Porcentagem" xfId="3" builtinId="5"/>
    <cellStyle name="Porcentagem 2" xfId="8" xr:uid="{00000000-0005-0000-0000-000009000000}"/>
    <cellStyle name="Porcentagem 3" xfId="13" xr:uid="{689C00FA-084B-4572-8675-0B4E536080EF}"/>
    <cellStyle name="Separador de milhares_CCBS - PSF" xfId="4" xr:uid="{00000000-0005-0000-0000-00000A000000}"/>
    <cellStyle name="Separador de milhares_Orçamento AgroAmbiental" xfId="6" xr:uid="{00000000-0005-0000-0000-00000B000000}"/>
    <cellStyle name="Vírgula" xfId="1" builtinId="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219074</xdr:colOff>
      <xdr:row>0</xdr:row>
      <xdr:rowOff>47624</xdr:rowOff>
    </xdr:from>
    <xdr:to>
      <xdr:col>1</xdr:col>
      <xdr:colOff>295274</xdr:colOff>
      <xdr:row>3</xdr:row>
      <xdr:rowOff>171449</xdr:rowOff>
    </xdr:to>
    <xdr:pic>
      <xdr:nvPicPr>
        <xdr:cNvPr id="2" name="Imagem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47624"/>
          <a:ext cx="6953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2672610</xdr:colOff>
      <xdr:row>0</xdr:row>
      <xdr:rowOff>24660</xdr:rowOff>
    </xdr:from>
    <xdr:to>
      <xdr:col>3</xdr:col>
      <xdr:colOff>3356610</xdr:colOff>
      <xdr:row>3</xdr:row>
      <xdr:rowOff>137160</xdr:rowOff>
    </xdr:to>
    <xdr:pic>
      <xdr:nvPicPr>
        <xdr:cNvPr id="3" name="Imagem 2">
          <a:extLst>
            <a:ext uri="{FF2B5EF4-FFF2-40B4-BE49-F238E27FC236}">
              <a16:creationId xmlns:a16="http://schemas.microsoft.com/office/drawing/2014/main" id="{9207B251-D5B0-475E-AEE6-41170C654351}"/>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592850" y="24660"/>
          <a:ext cx="684000" cy="684000"/>
        </a:xfrm>
        <a:prstGeom prst="rect">
          <a:avLst/>
        </a:prstGeom>
      </xdr:spPr>
    </xdr:pic>
    <xdr:clientData/>
  </xdr:twoCellAnchor>
  <xdr:twoCellAnchor>
    <xdr:from>
      <xdr:col>0</xdr:col>
      <xdr:colOff>632460</xdr:colOff>
      <xdr:row>157</xdr:row>
      <xdr:rowOff>30480</xdr:rowOff>
    </xdr:from>
    <xdr:to>
      <xdr:col>3</xdr:col>
      <xdr:colOff>1643199</xdr:colOff>
      <xdr:row>163</xdr:row>
      <xdr:rowOff>161365</xdr:rowOff>
    </xdr:to>
    <xdr:sp macro="" textlink="">
      <xdr:nvSpPr>
        <xdr:cNvPr id="4" name="CaixaDeTexto 3">
          <a:extLst>
            <a:ext uri="{FF2B5EF4-FFF2-40B4-BE49-F238E27FC236}">
              <a16:creationId xmlns:a16="http://schemas.microsoft.com/office/drawing/2014/main" id="{467065E2-49DF-4540-A5B4-00ADCC796A91}"/>
            </a:ext>
          </a:extLst>
        </xdr:cNvPr>
        <xdr:cNvSpPr txBox="1"/>
      </xdr:nvSpPr>
      <xdr:spPr>
        <a:xfrm>
          <a:off x="632460" y="54491068"/>
          <a:ext cx="2920221" cy="1206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Rodrigo dos Santos Eleutério</a:t>
          </a:r>
          <a:endParaRPr lang="pt-BR" sz="1000" b="1">
            <a:effectLst/>
          </a:endParaRPr>
        </a:p>
        <a:p>
          <a:pPr algn="ctr"/>
          <a:r>
            <a:rPr lang="pt-BR" sz="1000">
              <a:solidFill>
                <a:schemeClr val="dk1"/>
              </a:solidFill>
              <a:effectLst/>
              <a:latin typeface="+mn-lt"/>
              <a:ea typeface="+mn-ea"/>
              <a:cs typeface="+mn-cs"/>
            </a:rPr>
            <a:t>Engenheiro Civil CPROJ/PU</a:t>
          </a:r>
        </a:p>
        <a:p>
          <a:pPr algn="ctr"/>
          <a:r>
            <a:rPr lang="pt-BR" sz="1000">
              <a:solidFill>
                <a:schemeClr val="dk1"/>
              </a:solidFill>
              <a:effectLst/>
              <a:latin typeface="+mn-lt"/>
              <a:ea typeface="+mn-ea"/>
              <a:cs typeface="+mn-cs"/>
            </a:rPr>
            <a:t>Responsável itens 01 ao 14</a:t>
          </a:r>
        </a:p>
        <a:p>
          <a:pPr algn="ctr"/>
          <a:r>
            <a:rPr lang="pt-BR" sz="1000">
              <a:solidFill>
                <a:schemeClr val="dk1"/>
              </a:solidFill>
              <a:effectLst/>
              <a:latin typeface="+mn-lt"/>
              <a:ea typeface="+mn-ea"/>
              <a:cs typeface="+mn-cs"/>
            </a:rPr>
            <a:t>Mat. SIAPE: 3210253</a:t>
          </a:r>
          <a:endParaRPr lang="pt-BR" sz="1000">
            <a:effectLst/>
          </a:endParaRPr>
        </a:p>
        <a:p>
          <a:pPr algn="ctr"/>
          <a:r>
            <a:rPr lang="pt-BR" sz="1000">
              <a:solidFill>
                <a:schemeClr val="dk1"/>
              </a:solidFill>
              <a:effectLst/>
              <a:latin typeface="+mn-lt"/>
              <a:ea typeface="+mn-ea"/>
              <a:cs typeface="+mn-cs"/>
            </a:rPr>
            <a:t>CREA: 211897289-0</a:t>
          </a:r>
          <a:endParaRPr lang="pt-BR" sz="1000">
            <a:effectLst/>
          </a:endParaRPr>
        </a:p>
      </xdr:txBody>
    </xdr:sp>
    <xdr:clientData/>
  </xdr:twoCellAnchor>
  <xdr:twoCellAnchor>
    <xdr:from>
      <xdr:col>3</xdr:col>
      <xdr:colOff>2270760</xdr:colOff>
      <xdr:row>157</xdr:row>
      <xdr:rowOff>30480</xdr:rowOff>
    </xdr:from>
    <xdr:to>
      <xdr:col>4</xdr:col>
      <xdr:colOff>81099</xdr:colOff>
      <xdr:row>163</xdr:row>
      <xdr:rowOff>125506</xdr:rowOff>
    </xdr:to>
    <xdr:sp macro="" textlink="">
      <xdr:nvSpPr>
        <xdr:cNvPr id="5" name="CaixaDeTexto 4">
          <a:extLst>
            <a:ext uri="{FF2B5EF4-FFF2-40B4-BE49-F238E27FC236}">
              <a16:creationId xmlns:a16="http://schemas.microsoft.com/office/drawing/2014/main" id="{A807CDED-8AD7-7DEB-1D02-975CFD631CEE}"/>
            </a:ext>
          </a:extLst>
        </xdr:cNvPr>
        <xdr:cNvSpPr txBox="1"/>
      </xdr:nvSpPr>
      <xdr:spPr>
        <a:xfrm>
          <a:off x="4180242" y="54491068"/>
          <a:ext cx="2929186" cy="11707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Felipe Bruno Barbosa Bandeira</a:t>
          </a:r>
          <a:endParaRPr lang="pt-BR" sz="1000" b="1">
            <a:effectLst/>
          </a:endParaRPr>
        </a:p>
        <a:p>
          <a:pPr algn="ctr"/>
          <a:r>
            <a:rPr lang="pt-BR" sz="1000">
              <a:solidFill>
                <a:schemeClr val="dk1"/>
              </a:solidFill>
              <a:effectLst/>
              <a:latin typeface="+mn-lt"/>
              <a:ea typeface="+mn-ea"/>
              <a:cs typeface="+mn-cs"/>
            </a:rPr>
            <a:t>Engenheiro Mecânico CPROJ/PU</a:t>
          </a:r>
        </a:p>
        <a:p>
          <a:pPr algn="ctr"/>
          <a:r>
            <a:rPr lang="pt-BR" sz="1000">
              <a:solidFill>
                <a:schemeClr val="dk1"/>
              </a:solidFill>
              <a:effectLst/>
              <a:latin typeface="+mn-lt"/>
              <a:ea typeface="+mn-ea"/>
              <a:cs typeface="+mn-cs"/>
            </a:rPr>
            <a:t>Responsável item 15</a:t>
          </a:r>
        </a:p>
        <a:p>
          <a:pPr algn="ctr"/>
          <a:r>
            <a:rPr lang="pt-BR" sz="1000">
              <a:solidFill>
                <a:schemeClr val="dk1"/>
              </a:solidFill>
              <a:effectLst/>
              <a:latin typeface="+mn-lt"/>
              <a:ea typeface="+mn-ea"/>
              <a:cs typeface="+mn-cs"/>
            </a:rPr>
            <a:t>Mat. SIAPE: 1158256</a:t>
          </a:r>
          <a:endParaRPr lang="pt-BR" sz="1000">
            <a:effectLst/>
          </a:endParaRPr>
        </a:p>
        <a:p>
          <a:pPr algn="ctr"/>
          <a:r>
            <a:rPr lang="pt-BR" sz="1000">
              <a:solidFill>
                <a:schemeClr val="dk1"/>
              </a:solidFill>
              <a:effectLst/>
              <a:latin typeface="+mn-lt"/>
              <a:ea typeface="+mn-ea"/>
              <a:cs typeface="+mn-cs"/>
            </a:rPr>
            <a:t>CREA: 161901041-0</a:t>
          </a:r>
          <a:endParaRPr lang="pt-BR" sz="1000">
            <a:effectLst/>
          </a:endParaRPr>
        </a:p>
      </xdr:txBody>
    </xdr:sp>
    <xdr:clientData/>
  </xdr:twoCellAnchor>
  <xdr:twoCellAnchor>
    <xdr:from>
      <xdr:col>4</xdr:col>
      <xdr:colOff>685800</xdr:colOff>
      <xdr:row>157</xdr:row>
      <xdr:rowOff>30480</xdr:rowOff>
    </xdr:from>
    <xdr:to>
      <xdr:col>8</xdr:col>
      <xdr:colOff>279219</xdr:colOff>
      <xdr:row>163</xdr:row>
      <xdr:rowOff>152400</xdr:rowOff>
    </xdr:to>
    <xdr:sp macro="" textlink="">
      <xdr:nvSpPr>
        <xdr:cNvPr id="6" name="CaixaDeTexto 5">
          <a:extLst>
            <a:ext uri="{FF2B5EF4-FFF2-40B4-BE49-F238E27FC236}">
              <a16:creationId xmlns:a16="http://schemas.microsoft.com/office/drawing/2014/main" id="{31CC6ECD-0AEB-3743-702C-D3780ECB8B23}"/>
            </a:ext>
          </a:extLst>
        </xdr:cNvPr>
        <xdr:cNvSpPr txBox="1"/>
      </xdr:nvSpPr>
      <xdr:spPr>
        <a:xfrm>
          <a:off x="7714129" y="54491068"/>
          <a:ext cx="2937255" cy="11976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Antônio José Nogueira Júnior</a:t>
          </a:r>
          <a:endParaRPr lang="pt-BR" sz="1000" b="1">
            <a:effectLst/>
          </a:endParaRPr>
        </a:p>
        <a:p>
          <a:pPr algn="ctr"/>
          <a:r>
            <a:rPr lang="pt-BR" sz="1000">
              <a:solidFill>
                <a:schemeClr val="dk1"/>
              </a:solidFill>
              <a:effectLst/>
              <a:latin typeface="+mn-lt"/>
              <a:ea typeface="+mn-ea"/>
              <a:cs typeface="+mn-cs"/>
            </a:rPr>
            <a:t>Engenheiro Eletricista CPROJ/PU</a:t>
          </a:r>
        </a:p>
        <a:p>
          <a:pPr algn="ctr"/>
          <a:r>
            <a:rPr lang="pt-BR" sz="1000">
              <a:solidFill>
                <a:schemeClr val="dk1"/>
              </a:solidFill>
              <a:effectLst/>
              <a:latin typeface="+mn-lt"/>
              <a:ea typeface="+mn-ea"/>
              <a:cs typeface="+mn-cs"/>
            </a:rPr>
            <a:t>Responsável item</a:t>
          </a:r>
          <a:r>
            <a:rPr lang="pt-BR" sz="1000" baseline="0">
              <a:solidFill>
                <a:schemeClr val="dk1"/>
              </a:solidFill>
              <a:effectLst/>
              <a:latin typeface="+mn-lt"/>
              <a:ea typeface="+mn-ea"/>
              <a:cs typeface="+mn-cs"/>
            </a:rPr>
            <a:t> 16</a:t>
          </a:r>
          <a:endParaRPr lang="pt-BR" sz="1000">
            <a:solidFill>
              <a:schemeClr val="dk1"/>
            </a:solidFill>
            <a:effectLst/>
            <a:latin typeface="+mn-lt"/>
            <a:ea typeface="+mn-ea"/>
            <a:cs typeface="+mn-cs"/>
          </a:endParaRPr>
        </a:p>
        <a:p>
          <a:pPr algn="ctr"/>
          <a:r>
            <a:rPr lang="pt-BR" sz="1000">
              <a:solidFill>
                <a:schemeClr val="dk1"/>
              </a:solidFill>
              <a:effectLst/>
              <a:latin typeface="+mn-lt"/>
              <a:ea typeface="+mn-ea"/>
              <a:cs typeface="+mn-cs"/>
            </a:rPr>
            <a:t>Mat. SIAPE: 1009657</a:t>
          </a:r>
          <a:endParaRPr lang="pt-BR" sz="1000">
            <a:effectLst/>
          </a:endParaRPr>
        </a:p>
        <a:p>
          <a:pPr algn="ctr"/>
          <a:r>
            <a:rPr lang="pt-BR" sz="1000">
              <a:solidFill>
                <a:schemeClr val="dk1"/>
              </a:solidFill>
              <a:effectLst/>
              <a:latin typeface="+mn-lt"/>
              <a:ea typeface="+mn-ea"/>
              <a:cs typeface="+mn-cs"/>
            </a:rPr>
            <a:t>CREA: 211346969-3</a:t>
          </a:r>
          <a:endParaRPr lang="pt-BR"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0</xdr:row>
      <xdr:rowOff>66675</xdr:rowOff>
    </xdr:from>
    <xdr:to>
      <xdr:col>1</xdr:col>
      <xdr:colOff>333376</xdr:colOff>
      <xdr:row>3</xdr:row>
      <xdr:rowOff>171451</xdr:rowOff>
    </xdr:to>
    <xdr:pic>
      <xdr:nvPicPr>
        <xdr:cNvPr id="2" name="Imagem 3">
          <a:extLst>
            <a:ext uri="{FF2B5EF4-FFF2-40B4-BE49-F238E27FC236}">
              <a16:creationId xmlns:a16="http://schemas.microsoft.com/office/drawing/2014/main" id="{751B7B0D-7D17-42C5-8796-FBEF74FBB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66675"/>
          <a:ext cx="676276"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2371725</xdr:colOff>
      <xdr:row>0</xdr:row>
      <xdr:rowOff>45720</xdr:rowOff>
    </xdr:from>
    <xdr:to>
      <xdr:col>3</xdr:col>
      <xdr:colOff>3055725</xdr:colOff>
      <xdr:row>3</xdr:row>
      <xdr:rowOff>158220</xdr:rowOff>
    </xdr:to>
    <xdr:pic>
      <xdr:nvPicPr>
        <xdr:cNvPr id="4" name="Imagem 3">
          <a:extLst>
            <a:ext uri="{FF2B5EF4-FFF2-40B4-BE49-F238E27FC236}">
              <a16:creationId xmlns:a16="http://schemas.microsoft.com/office/drawing/2014/main" id="{68A1BB68-8342-4D6E-A8BD-232BA2FB7775}"/>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291965" y="45720"/>
          <a:ext cx="684000" cy="661140"/>
        </a:xfrm>
        <a:prstGeom prst="rect">
          <a:avLst/>
        </a:prstGeom>
      </xdr:spPr>
    </xdr:pic>
    <xdr:clientData/>
  </xdr:twoCellAnchor>
  <xdr:twoCellAnchor>
    <xdr:from>
      <xdr:col>0</xdr:col>
      <xdr:colOff>548640</xdr:colOff>
      <xdr:row>162</xdr:row>
      <xdr:rowOff>22859</xdr:rowOff>
    </xdr:from>
    <xdr:to>
      <xdr:col>3</xdr:col>
      <xdr:colOff>1559379</xdr:colOff>
      <xdr:row>168</xdr:row>
      <xdr:rowOff>84666</xdr:rowOff>
    </xdr:to>
    <xdr:sp macro="" textlink="">
      <xdr:nvSpPr>
        <xdr:cNvPr id="3" name="CaixaDeTexto 2">
          <a:extLst>
            <a:ext uri="{FF2B5EF4-FFF2-40B4-BE49-F238E27FC236}">
              <a16:creationId xmlns:a16="http://schemas.microsoft.com/office/drawing/2014/main" id="{F1BD3B0C-6153-4CBC-B961-94ABF7A10195}"/>
            </a:ext>
          </a:extLst>
        </xdr:cNvPr>
        <xdr:cNvSpPr txBox="1"/>
      </xdr:nvSpPr>
      <xdr:spPr>
        <a:xfrm>
          <a:off x="548640" y="56402392"/>
          <a:ext cx="2941139" cy="1179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Rodrigo dos Santos Eleutério</a:t>
          </a:r>
          <a:endParaRPr lang="pt-BR" sz="1000" b="1">
            <a:effectLst/>
          </a:endParaRPr>
        </a:p>
        <a:p>
          <a:pPr algn="ctr"/>
          <a:r>
            <a:rPr lang="pt-BR" sz="1000">
              <a:solidFill>
                <a:schemeClr val="dk1"/>
              </a:solidFill>
              <a:effectLst/>
              <a:latin typeface="+mn-lt"/>
              <a:ea typeface="+mn-ea"/>
              <a:cs typeface="+mn-cs"/>
            </a:rPr>
            <a:t>Engenheiro Civil CPROJ/PU</a:t>
          </a:r>
        </a:p>
        <a:p>
          <a:pPr algn="ctr"/>
          <a:r>
            <a:rPr lang="pt-BR" sz="1000">
              <a:solidFill>
                <a:schemeClr val="dk1"/>
              </a:solidFill>
              <a:effectLst/>
              <a:latin typeface="+mn-lt"/>
              <a:ea typeface="+mn-ea"/>
              <a:cs typeface="+mn-cs"/>
            </a:rPr>
            <a:t>Responsável itens 01 ao 14</a:t>
          </a:r>
        </a:p>
        <a:p>
          <a:pPr algn="ctr"/>
          <a:r>
            <a:rPr lang="pt-BR" sz="1000">
              <a:solidFill>
                <a:schemeClr val="dk1"/>
              </a:solidFill>
              <a:effectLst/>
              <a:latin typeface="+mn-lt"/>
              <a:ea typeface="+mn-ea"/>
              <a:cs typeface="+mn-cs"/>
            </a:rPr>
            <a:t>Mat. SIAPE: 3210253</a:t>
          </a:r>
          <a:endParaRPr lang="pt-BR" sz="1000">
            <a:effectLst/>
          </a:endParaRPr>
        </a:p>
        <a:p>
          <a:pPr algn="ctr"/>
          <a:r>
            <a:rPr lang="pt-BR" sz="1000">
              <a:solidFill>
                <a:schemeClr val="dk1"/>
              </a:solidFill>
              <a:effectLst/>
              <a:latin typeface="+mn-lt"/>
              <a:ea typeface="+mn-ea"/>
              <a:cs typeface="+mn-cs"/>
            </a:rPr>
            <a:t>CREA: 211897289-0</a:t>
          </a:r>
          <a:endParaRPr lang="pt-BR" sz="1000">
            <a:effectLst/>
          </a:endParaRPr>
        </a:p>
      </xdr:txBody>
    </xdr:sp>
    <xdr:clientData/>
  </xdr:twoCellAnchor>
  <xdr:twoCellAnchor>
    <xdr:from>
      <xdr:col>3</xdr:col>
      <xdr:colOff>2186940</xdr:colOff>
      <xdr:row>162</xdr:row>
      <xdr:rowOff>22859</xdr:rowOff>
    </xdr:from>
    <xdr:to>
      <xdr:col>3</xdr:col>
      <xdr:colOff>5117919</xdr:colOff>
      <xdr:row>168</xdr:row>
      <xdr:rowOff>84666</xdr:rowOff>
    </xdr:to>
    <xdr:sp macro="" textlink="">
      <xdr:nvSpPr>
        <xdr:cNvPr id="5" name="CaixaDeTexto 4">
          <a:extLst>
            <a:ext uri="{FF2B5EF4-FFF2-40B4-BE49-F238E27FC236}">
              <a16:creationId xmlns:a16="http://schemas.microsoft.com/office/drawing/2014/main" id="{4F3992A5-4523-4F0F-B6DE-47E44616DC76}"/>
            </a:ext>
          </a:extLst>
        </xdr:cNvPr>
        <xdr:cNvSpPr txBox="1"/>
      </xdr:nvSpPr>
      <xdr:spPr>
        <a:xfrm>
          <a:off x="4117340" y="56402392"/>
          <a:ext cx="2930979" cy="1179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Felipe Bruno Barbosa Bandeira</a:t>
          </a:r>
          <a:endParaRPr lang="pt-BR" sz="1000" b="1">
            <a:effectLst/>
          </a:endParaRPr>
        </a:p>
        <a:p>
          <a:pPr algn="ctr"/>
          <a:r>
            <a:rPr lang="pt-BR" sz="1000">
              <a:solidFill>
                <a:schemeClr val="dk1"/>
              </a:solidFill>
              <a:effectLst/>
              <a:latin typeface="+mn-lt"/>
              <a:ea typeface="+mn-ea"/>
              <a:cs typeface="+mn-cs"/>
            </a:rPr>
            <a:t>Engenheiro Mecânico CPROJ/PU</a:t>
          </a:r>
        </a:p>
        <a:p>
          <a:pPr algn="ctr"/>
          <a:r>
            <a:rPr lang="pt-BR" sz="1000">
              <a:solidFill>
                <a:schemeClr val="dk1"/>
              </a:solidFill>
              <a:effectLst/>
              <a:latin typeface="+mn-lt"/>
              <a:ea typeface="+mn-ea"/>
              <a:cs typeface="+mn-cs"/>
            </a:rPr>
            <a:t>Responsável item 15</a:t>
          </a:r>
        </a:p>
        <a:p>
          <a:pPr algn="ctr"/>
          <a:r>
            <a:rPr lang="pt-BR" sz="1000">
              <a:solidFill>
                <a:schemeClr val="dk1"/>
              </a:solidFill>
              <a:effectLst/>
              <a:latin typeface="+mn-lt"/>
              <a:ea typeface="+mn-ea"/>
              <a:cs typeface="+mn-cs"/>
            </a:rPr>
            <a:t>Mat. SIAPE: 1158256</a:t>
          </a:r>
          <a:endParaRPr lang="pt-BR" sz="1000">
            <a:effectLst/>
          </a:endParaRPr>
        </a:p>
        <a:p>
          <a:pPr algn="ctr"/>
          <a:r>
            <a:rPr lang="pt-BR" sz="1000">
              <a:solidFill>
                <a:schemeClr val="dk1"/>
              </a:solidFill>
              <a:effectLst/>
              <a:latin typeface="+mn-lt"/>
              <a:ea typeface="+mn-ea"/>
              <a:cs typeface="+mn-cs"/>
            </a:rPr>
            <a:t>CREA: 161901041-0</a:t>
          </a:r>
          <a:endParaRPr lang="pt-BR" sz="1000">
            <a:effectLst/>
          </a:endParaRPr>
        </a:p>
      </xdr:txBody>
    </xdr:sp>
    <xdr:clientData/>
  </xdr:twoCellAnchor>
  <xdr:twoCellAnchor>
    <xdr:from>
      <xdr:col>4</xdr:col>
      <xdr:colOff>601980</xdr:colOff>
      <xdr:row>162</xdr:row>
      <xdr:rowOff>22860</xdr:rowOff>
    </xdr:from>
    <xdr:to>
      <xdr:col>8</xdr:col>
      <xdr:colOff>195399</xdr:colOff>
      <xdr:row>168</xdr:row>
      <xdr:rowOff>177800</xdr:rowOff>
    </xdr:to>
    <xdr:sp macro="" textlink="">
      <xdr:nvSpPr>
        <xdr:cNvPr id="6" name="CaixaDeTexto 5">
          <a:extLst>
            <a:ext uri="{FF2B5EF4-FFF2-40B4-BE49-F238E27FC236}">
              <a16:creationId xmlns:a16="http://schemas.microsoft.com/office/drawing/2014/main" id="{16F072F5-F9A5-4EC6-AFE0-D590214ADD12}"/>
            </a:ext>
          </a:extLst>
        </xdr:cNvPr>
        <xdr:cNvSpPr txBox="1"/>
      </xdr:nvSpPr>
      <xdr:spPr>
        <a:xfrm>
          <a:off x="7654713" y="56402393"/>
          <a:ext cx="2937753" cy="1272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Antônio José Nogueira Júnior</a:t>
          </a:r>
          <a:endParaRPr lang="pt-BR" sz="1000" b="1">
            <a:effectLst/>
          </a:endParaRPr>
        </a:p>
        <a:p>
          <a:pPr algn="ctr"/>
          <a:r>
            <a:rPr lang="pt-BR" sz="1000">
              <a:solidFill>
                <a:schemeClr val="dk1"/>
              </a:solidFill>
              <a:effectLst/>
              <a:latin typeface="+mn-lt"/>
              <a:ea typeface="+mn-ea"/>
              <a:cs typeface="+mn-cs"/>
            </a:rPr>
            <a:t>Engenheiro Eletricista CPROJ/PU</a:t>
          </a:r>
        </a:p>
        <a:p>
          <a:pPr algn="ctr"/>
          <a:r>
            <a:rPr lang="pt-BR" sz="1000">
              <a:solidFill>
                <a:schemeClr val="dk1"/>
              </a:solidFill>
              <a:effectLst/>
              <a:latin typeface="+mn-lt"/>
              <a:ea typeface="+mn-ea"/>
              <a:cs typeface="+mn-cs"/>
            </a:rPr>
            <a:t>Responsável item</a:t>
          </a:r>
          <a:r>
            <a:rPr lang="pt-BR" sz="1000" baseline="0">
              <a:solidFill>
                <a:schemeClr val="dk1"/>
              </a:solidFill>
              <a:effectLst/>
              <a:latin typeface="+mn-lt"/>
              <a:ea typeface="+mn-ea"/>
              <a:cs typeface="+mn-cs"/>
            </a:rPr>
            <a:t> 16</a:t>
          </a:r>
          <a:endParaRPr lang="pt-BR" sz="1000">
            <a:solidFill>
              <a:schemeClr val="dk1"/>
            </a:solidFill>
            <a:effectLst/>
            <a:latin typeface="+mn-lt"/>
            <a:ea typeface="+mn-ea"/>
            <a:cs typeface="+mn-cs"/>
          </a:endParaRPr>
        </a:p>
        <a:p>
          <a:pPr algn="ctr"/>
          <a:r>
            <a:rPr lang="pt-BR" sz="1000">
              <a:solidFill>
                <a:schemeClr val="dk1"/>
              </a:solidFill>
              <a:effectLst/>
              <a:latin typeface="+mn-lt"/>
              <a:ea typeface="+mn-ea"/>
              <a:cs typeface="+mn-cs"/>
            </a:rPr>
            <a:t>Mat. SIAPE: 1009657</a:t>
          </a:r>
          <a:endParaRPr lang="pt-BR" sz="1000">
            <a:effectLst/>
          </a:endParaRPr>
        </a:p>
        <a:p>
          <a:pPr algn="ctr"/>
          <a:r>
            <a:rPr lang="pt-BR" sz="1000">
              <a:solidFill>
                <a:schemeClr val="dk1"/>
              </a:solidFill>
              <a:effectLst/>
              <a:latin typeface="+mn-lt"/>
              <a:ea typeface="+mn-ea"/>
              <a:cs typeface="+mn-cs"/>
            </a:rPr>
            <a:t>CREA: 211346969-3</a:t>
          </a:r>
          <a:endParaRPr lang="pt-BR"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85724</xdr:rowOff>
    </xdr:from>
    <xdr:to>
      <xdr:col>0</xdr:col>
      <xdr:colOff>717947</xdr:colOff>
      <xdr:row>3</xdr:row>
      <xdr:rowOff>142874</xdr:rowOff>
    </xdr:to>
    <xdr:pic>
      <xdr:nvPicPr>
        <xdr:cNvPr id="2" name="Imagem 3">
          <a:extLst>
            <a:ext uri="{FF2B5EF4-FFF2-40B4-BE49-F238E27FC236}">
              <a16:creationId xmlns:a16="http://schemas.microsoft.com/office/drawing/2014/main" id="{DD9F7E04-CCEB-4440-91F7-EB33AC6D40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85724"/>
          <a:ext cx="632222"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1384935</xdr:colOff>
      <xdr:row>0</xdr:row>
      <xdr:rowOff>32385</xdr:rowOff>
    </xdr:from>
    <xdr:to>
      <xdr:col>3</xdr:col>
      <xdr:colOff>2068935</xdr:colOff>
      <xdr:row>3</xdr:row>
      <xdr:rowOff>173460</xdr:rowOff>
    </xdr:to>
    <xdr:pic>
      <xdr:nvPicPr>
        <xdr:cNvPr id="4" name="Imagem 3">
          <a:extLst>
            <a:ext uri="{FF2B5EF4-FFF2-40B4-BE49-F238E27FC236}">
              <a16:creationId xmlns:a16="http://schemas.microsoft.com/office/drawing/2014/main" id="{F0E8254F-F809-49F5-9E37-E08C1BB9CC39}"/>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3891915" y="32385"/>
          <a:ext cx="684000" cy="689715"/>
        </a:xfrm>
        <a:prstGeom prst="rect">
          <a:avLst/>
        </a:prstGeom>
      </xdr:spPr>
    </xdr:pic>
    <xdr:clientData/>
  </xdr:twoCellAnchor>
  <xdr:twoCellAnchor>
    <xdr:from>
      <xdr:col>1</xdr:col>
      <xdr:colOff>746760</xdr:colOff>
      <xdr:row>454</xdr:row>
      <xdr:rowOff>121920</xdr:rowOff>
    </xdr:from>
    <xdr:to>
      <xdr:col>3</xdr:col>
      <xdr:colOff>1955619</xdr:colOff>
      <xdr:row>461</xdr:row>
      <xdr:rowOff>22860</xdr:rowOff>
    </xdr:to>
    <xdr:sp macro="" textlink="">
      <xdr:nvSpPr>
        <xdr:cNvPr id="3" name="CaixaDeTexto 2">
          <a:extLst>
            <a:ext uri="{FF2B5EF4-FFF2-40B4-BE49-F238E27FC236}">
              <a16:creationId xmlns:a16="http://schemas.microsoft.com/office/drawing/2014/main" id="{969702E1-A797-44F7-A422-61AC766EE432}"/>
            </a:ext>
          </a:extLst>
        </xdr:cNvPr>
        <xdr:cNvSpPr txBox="1"/>
      </xdr:nvSpPr>
      <xdr:spPr>
        <a:xfrm>
          <a:off x="1531620" y="117020340"/>
          <a:ext cx="2930979"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Rodrigo dos Santos Eleutério</a:t>
          </a:r>
          <a:endParaRPr lang="pt-BR" sz="1000" b="1">
            <a:effectLst/>
          </a:endParaRPr>
        </a:p>
        <a:p>
          <a:pPr algn="ctr"/>
          <a:r>
            <a:rPr lang="pt-BR" sz="1000">
              <a:solidFill>
                <a:schemeClr val="dk1"/>
              </a:solidFill>
              <a:effectLst/>
              <a:latin typeface="+mn-lt"/>
              <a:ea typeface="+mn-ea"/>
              <a:cs typeface="+mn-cs"/>
            </a:rPr>
            <a:t>Engenheiro Civil CPROJ/PU</a:t>
          </a:r>
        </a:p>
        <a:p>
          <a:pPr algn="ctr"/>
          <a:r>
            <a:rPr lang="pt-BR" sz="1000">
              <a:solidFill>
                <a:schemeClr val="dk1"/>
              </a:solidFill>
              <a:effectLst/>
              <a:latin typeface="+mn-lt"/>
              <a:ea typeface="+mn-ea"/>
              <a:cs typeface="+mn-cs"/>
            </a:rPr>
            <a:t>Responsável itens 01 ao 14</a:t>
          </a:r>
        </a:p>
        <a:p>
          <a:pPr algn="ctr"/>
          <a:r>
            <a:rPr lang="pt-BR" sz="1000">
              <a:solidFill>
                <a:schemeClr val="dk1"/>
              </a:solidFill>
              <a:effectLst/>
              <a:latin typeface="+mn-lt"/>
              <a:ea typeface="+mn-ea"/>
              <a:cs typeface="+mn-cs"/>
            </a:rPr>
            <a:t>Mat. SIAPE: 3210253</a:t>
          </a:r>
          <a:endParaRPr lang="pt-BR" sz="1000">
            <a:effectLst/>
          </a:endParaRPr>
        </a:p>
        <a:p>
          <a:pPr algn="ctr"/>
          <a:r>
            <a:rPr lang="pt-BR" sz="1000">
              <a:solidFill>
                <a:schemeClr val="dk1"/>
              </a:solidFill>
              <a:effectLst/>
              <a:latin typeface="+mn-lt"/>
              <a:ea typeface="+mn-ea"/>
              <a:cs typeface="+mn-cs"/>
            </a:rPr>
            <a:t>CREA: 211897289-0</a:t>
          </a:r>
          <a:endParaRPr lang="pt-BR" sz="1000">
            <a:effectLst/>
          </a:endParaRPr>
        </a:p>
      </xdr:txBody>
    </xdr:sp>
    <xdr:clientData/>
  </xdr:twoCellAnchor>
  <xdr:twoCellAnchor>
    <xdr:from>
      <xdr:col>3</xdr:col>
      <xdr:colOff>2583180</xdr:colOff>
      <xdr:row>454</xdr:row>
      <xdr:rowOff>121920</xdr:rowOff>
    </xdr:from>
    <xdr:to>
      <xdr:col>4</xdr:col>
      <xdr:colOff>812619</xdr:colOff>
      <xdr:row>461</xdr:row>
      <xdr:rowOff>83820</xdr:rowOff>
    </xdr:to>
    <xdr:sp macro="" textlink="">
      <xdr:nvSpPr>
        <xdr:cNvPr id="5" name="CaixaDeTexto 4">
          <a:extLst>
            <a:ext uri="{FF2B5EF4-FFF2-40B4-BE49-F238E27FC236}">
              <a16:creationId xmlns:a16="http://schemas.microsoft.com/office/drawing/2014/main" id="{D6E50016-2EDF-40D3-A6BD-094EC310EB51}"/>
            </a:ext>
          </a:extLst>
        </xdr:cNvPr>
        <xdr:cNvSpPr txBox="1"/>
      </xdr:nvSpPr>
      <xdr:spPr>
        <a:xfrm>
          <a:off x="5090160" y="117020340"/>
          <a:ext cx="2930979" cy="1242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Felipe Bruno Barbosa Bandeira</a:t>
          </a:r>
          <a:endParaRPr lang="pt-BR" sz="1000" b="1">
            <a:effectLst/>
          </a:endParaRPr>
        </a:p>
        <a:p>
          <a:pPr algn="ctr"/>
          <a:r>
            <a:rPr lang="pt-BR" sz="1000">
              <a:solidFill>
                <a:schemeClr val="dk1"/>
              </a:solidFill>
              <a:effectLst/>
              <a:latin typeface="+mn-lt"/>
              <a:ea typeface="+mn-ea"/>
              <a:cs typeface="+mn-cs"/>
            </a:rPr>
            <a:t>Engenheiro Mecânico CPROJ/PU</a:t>
          </a:r>
        </a:p>
        <a:p>
          <a:pPr algn="ctr"/>
          <a:r>
            <a:rPr lang="pt-BR" sz="1000">
              <a:solidFill>
                <a:schemeClr val="dk1"/>
              </a:solidFill>
              <a:effectLst/>
              <a:latin typeface="+mn-lt"/>
              <a:ea typeface="+mn-ea"/>
              <a:cs typeface="+mn-cs"/>
            </a:rPr>
            <a:t>Responsável item 15</a:t>
          </a:r>
        </a:p>
        <a:p>
          <a:pPr algn="ctr"/>
          <a:r>
            <a:rPr lang="pt-BR" sz="1000">
              <a:solidFill>
                <a:schemeClr val="dk1"/>
              </a:solidFill>
              <a:effectLst/>
              <a:latin typeface="+mn-lt"/>
              <a:ea typeface="+mn-ea"/>
              <a:cs typeface="+mn-cs"/>
            </a:rPr>
            <a:t>Mat. SIAPE: 1158256</a:t>
          </a:r>
          <a:endParaRPr lang="pt-BR" sz="1000">
            <a:effectLst/>
          </a:endParaRPr>
        </a:p>
        <a:p>
          <a:pPr algn="ctr"/>
          <a:r>
            <a:rPr lang="pt-BR" sz="1000">
              <a:solidFill>
                <a:schemeClr val="dk1"/>
              </a:solidFill>
              <a:effectLst/>
              <a:latin typeface="+mn-lt"/>
              <a:ea typeface="+mn-ea"/>
              <a:cs typeface="+mn-cs"/>
            </a:rPr>
            <a:t>CREA: 161901041-0</a:t>
          </a:r>
          <a:endParaRPr lang="pt-BR" sz="1000">
            <a:effectLst/>
          </a:endParaRPr>
        </a:p>
      </xdr:txBody>
    </xdr:sp>
    <xdr:clientData/>
  </xdr:twoCellAnchor>
  <xdr:twoCellAnchor>
    <xdr:from>
      <xdr:col>5</xdr:col>
      <xdr:colOff>243840</xdr:colOff>
      <xdr:row>454</xdr:row>
      <xdr:rowOff>121920</xdr:rowOff>
    </xdr:from>
    <xdr:to>
      <xdr:col>8</xdr:col>
      <xdr:colOff>363039</xdr:colOff>
      <xdr:row>461</xdr:row>
      <xdr:rowOff>76200</xdr:rowOff>
    </xdr:to>
    <xdr:sp macro="" textlink="">
      <xdr:nvSpPr>
        <xdr:cNvPr id="6" name="CaixaDeTexto 5">
          <a:extLst>
            <a:ext uri="{FF2B5EF4-FFF2-40B4-BE49-F238E27FC236}">
              <a16:creationId xmlns:a16="http://schemas.microsoft.com/office/drawing/2014/main" id="{2373C5C5-9450-4E06-A320-AA0B7D6283A0}"/>
            </a:ext>
          </a:extLst>
        </xdr:cNvPr>
        <xdr:cNvSpPr txBox="1"/>
      </xdr:nvSpPr>
      <xdr:spPr>
        <a:xfrm>
          <a:off x="8625840" y="117020340"/>
          <a:ext cx="2930979" cy="123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Antônio José Nogueira Júnior</a:t>
          </a:r>
          <a:endParaRPr lang="pt-BR" sz="1000" b="1">
            <a:effectLst/>
          </a:endParaRPr>
        </a:p>
        <a:p>
          <a:pPr algn="ctr"/>
          <a:r>
            <a:rPr lang="pt-BR" sz="1000">
              <a:solidFill>
                <a:schemeClr val="dk1"/>
              </a:solidFill>
              <a:effectLst/>
              <a:latin typeface="+mn-lt"/>
              <a:ea typeface="+mn-ea"/>
              <a:cs typeface="+mn-cs"/>
            </a:rPr>
            <a:t>Engenheiro Eletricista CPROJ/PU</a:t>
          </a:r>
        </a:p>
        <a:p>
          <a:pPr algn="ctr"/>
          <a:r>
            <a:rPr lang="pt-BR" sz="1000">
              <a:solidFill>
                <a:schemeClr val="dk1"/>
              </a:solidFill>
              <a:effectLst/>
              <a:latin typeface="+mn-lt"/>
              <a:ea typeface="+mn-ea"/>
              <a:cs typeface="+mn-cs"/>
            </a:rPr>
            <a:t>Responsável item</a:t>
          </a:r>
          <a:r>
            <a:rPr lang="pt-BR" sz="1000" baseline="0">
              <a:solidFill>
                <a:schemeClr val="dk1"/>
              </a:solidFill>
              <a:effectLst/>
              <a:latin typeface="+mn-lt"/>
              <a:ea typeface="+mn-ea"/>
              <a:cs typeface="+mn-cs"/>
            </a:rPr>
            <a:t> 16</a:t>
          </a:r>
          <a:endParaRPr lang="pt-BR" sz="1000">
            <a:solidFill>
              <a:schemeClr val="dk1"/>
            </a:solidFill>
            <a:effectLst/>
            <a:latin typeface="+mn-lt"/>
            <a:ea typeface="+mn-ea"/>
            <a:cs typeface="+mn-cs"/>
          </a:endParaRPr>
        </a:p>
        <a:p>
          <a:pPr algn="ctr"/>
          <a:r>
            <a:rPr lang="pt-BR" sz="1000">
              <a:solidFill>
                <a:schemeClr val="dk1"/>
              </a:solidFill>
              <a:effectLst/>
              <a:latin typeface="+mn-lt"/>
              <a:ea typeface="+mn-ea"/>
              <a:cs typeface="+mn-cs"/>
            </a:rPr>
            <a:t>Mat. SIAPE: 1009657</a:t>
          </a:r>
          <a:endParaRPr lang="pt-BR" sz="1000">
            <a:effectLst/>
          </a:endParaRPr>
        </a:p>
        <a:p>
          <a:pPr algn="ctr"/>
          <a:r>
            <a:rPr lang="pt-BR" sz="1000">
              <a:solidFill>
                <a:schemeClr val="dk1"/>
              </a:solidFill>
              <a:effectLst/>
              <a:latin typeface="+mn-lt"/>
              <a:ea typeface="+mn-ea"/>
              <a:cs typeface="+mn-cs"/>
            </a:rPr>
            <a:t>CREA: 211346969-3</a:t>
          </a:r>
          <a:endParaRPr lang="pt-BR" sz="10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685800</xdr:colOff>
      <xdr:row>3</xdr:row>
      <xdr:rowOff>142875</xdr:rowOff>
    </xdr:to>
    <xdr:pic>
      <xdr:nvPicPr>
        <xdr:cNvPr id="2" name="Imagem 3">
          <a:extLst>
            <a:ext uri="{FF2B5EF4-FFF2-40B4-BE49-F238E27FC236}">
              <a16:creationId xmlns:a16="http://schemas.microsoft.com/office/drawing/2014/main" id="{0B40BD29-58B0-47C9-B5BE-A53CCD607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1415415</xdr:colOff>
      <xdr:row>0</xdr:row>
      <xdr:rowOff>26670</xdr:rowOff>
    </xdr:from>
    <xdr:to>
      <xdr:col>3</xdr:col>
      <xdr:colOff>2099415</xdr:colOff>
      <xdr:row>3</xdr:row>
      <xdr:rowOff>167745</xdr:rowOff>
    </xdr:to>
    <xdr:pic>
      <xdr:nvPicPr>
        <xdr:cNvPr id="4" name="Imagem 3">
          <a:extLst>
            <a:ext uri="{FF2B5EF4-FFF2-40B4-BE49-F238E27FC236}">
              <a16:creationId xmlns:a16="http://schemas.microsoft.com/office/drawing/2014/main" id="{6E46262F-4C1B-49EB-8307-B967E1FE9B03}"/>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3922395" y="26670"/>
          <a:ext cx="684000" cy="689715"/>
        </a:xfrm>
        <a:prstGeom prst="rect">
          <a:avLst/>
        </a:prstGeom>
      </xdr:spPr>
    </xdr:pic>
    <xdr:clientData/>
  </xdr:twoCellAnchor>
  <xdr:twoCellAnchor>
    <xdr:from>
      <xdr:col>1</xdr:col>
      <xdr:colOff>556260</xdr:colOff>
      <xdr:row>445</xdr:row>
      <xdr:rowOff>83820</xdr:rowOff>
    </xdr:from>
    <xdr:to>
      <xdr:col>3</xdr:col>
      <xdr:colOff>1765119</xdr:colOff>
      <xdr:row>452</xdr:row>
      <xdr:rowOff>60960</xdr:rowOff>
    </xdr:to>
    <xdr:sp macro="" textlink="">
      <xdr:nvSpPr>
        <xdr:cNvPr id="3" name="CaixaDeTexto 2">
          <a:extLst>
            <a:ext uri="{FF2B5EF4-FFF2-40B4-BE49-F238E27FC236}">
              <a16:creationId xmlns:a16="http://schemas.microsoft.com/office/drawing/2014/main" id="{E83D6707-ADB8-4326-BABE-44F1BCE08F72}"/>
            </a:ext>
          </a:extLst>
        </xdr:cNvPr>
        <xdr:cNvSpPr txBox="1"/>
      </xdr:nvSpPr>
      <xdr:spPr>
        <a:xfrm>
          <a:off x="1341120" y="119496840"/>
          <a:ext cx="2930979"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Rodrigo dos Santos Eleutério</a:t>
          </a:r>
          <a:endParaRPr lang="pt-BR" sz="1000" b="1">
            <a:effectLst/>
          </a:endParaRPr>
        </a:p>
        <a:p>
          <a:pPr algn="ctr"/>
          <a:r>
            <a:rPr lang="pt-BR" sz="1000">
              <a:solidFill>
                <a:schemeClr val="dk1"/>
              </a:solidFill>
              <a:effectLst/>
              <a:latin typeface="+mn-lt"/>
              <a:ea typeface="+mn-ea"/>
              <a:cs typeface="+mn-cs"/>
            </a:rPr>
            <a:t>Engenheiro Civil CPROJ/PU</a:t>
          </a:r>
        </a:p>
        <a:p>
          <a:pPr algn="ctr"/>
          <a:r>
            <a:rPr lang="pt-BR" sz="1000">
              <a:solidFill>
                <a:schemeClr val="dk1"/>
              </a:solidFill>
              <a:effectLst/>
              <a:latin typeface="+mn-lt"/>
              <a:ea typeface="+mn-ea"/>
              <a:cs typeface="+mn-cs"/>
            </a:rPr>
            <a:t>Responsável itens 01 ao 14</a:t>
          </a:r>
        </a:p>
        <a:p>
          <a:pPr algn="ctr"/>
          <a:r>
            <a:rPr lang="pt-BR" sz="1000">
              <a:solidFill>
                <a:schemeClr val="dk1"/>
              </a:solidFill>
              <a:effectLst/>
              <a:latin typeface="+mn-lt"/>
              <a:ea typeface="+mn-ea"/>
              <a:cs typeface="+mn-cs"/>
            </a:rPr>
            <a:t>Mat. SIAPE: 3210253</a:t>
          </a:r>
          <a:endParaRPr lang="pt-BR" sz="1000">
            <a:effectLst/>
          </a:endParaRPr>
        </a:p>
        <a:p>
          <a:pPr algn="ctr"/>
          <a:r>
            <a:rPr lang="pt-BR" sz="1000">
              <a:solidFill>
                <a:schemeClr val="dk1"/>
              </a:solidFill>
              <a:effectLst/>
              <a:latin typeface="+mn-lt"/>
              <a:ea typeface="+mn-ea"/>
              <a:cs typeface="+mn-cs"/>
            </a:rPr>
            <a:t>CREA: 211897289-0</a:t>
          </a:r>
          <a:endParaRPr lang="pt-BR" sz="1000">
            <a:effectLst/>
          </a:endParaRPr>
        </a:p>
      </xdr:txBody>
    </xdr:sp>
    <xdr:clientData/>
  </xdr:twoCellAnchor>
  <xdr:twoCellAnchor>
    <xdr:from>
      <xdr:col>3</xdr:col>
      <xdr:colOff>2392680</xdr:colOff>
      <xdr:row>445</xdr:row>
      <xdr:rowOff>83820</xdr:rowOff>
    </xdr:from>
    <xdr:to>
      <xdr:col>4</xdr:col>
      <xdr:colOff>622119</xdr:colOff>
      <xdr:row>452</xdr:row>
      <xdr:rowOff>22860</xdr:rowOff>
    </xdr:to>
    <xdr:sp macro="" textlink="">
      <xdr:nvSpPr>
        <xdr:cNvPr id="5" name="CaixaDeTexto 4">
          <a:extLst>
            <a:ext uri="{FF2B5EF4-FFF2-40B4-BE49-F238E27FC236}">
              <a16:creationId xmlns:a16="http://schemas.microsoft.com/office/drawing/2014/main" id="{83883BEE-3E97-42CC-B86F-71D84FBC0786}"/>
            </a:ext>
          </a:extLst>
        </xdr:cNvPr>
        <xdr:cNvSpPr txBox="1"/>
      </xdr:nvSpPr>
      <xdr:spPr>
        <a:xfrm>
          <a:off x="4899660" y="119496840"/>
          <a:ext cx="2930979"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Felipe Bruno Barbosa Bandeira</a:t>
          </a:r>
          <a:endParaRPr lang="pt-BR" sz="1000" b="1">
            <a:effectLst/>
          </a:endParaRPr>
        </a:p>
        <a:p>
          <a:pPr algn="ctr"/>
          <a:r>
            <a:rPr lang="pt-BR" sz="1000">
              <a:solidFill>
                <a:schemeClr val="dk1"/>
              </a:solidFill>
              <a:effectLst/>
              <a:latin typeface="+mn-lt"/>
              <a:ea typeface="+mn-ea"/>
              <a:cs typeface="+mn-cs"/>
            </a:rPr>
            <a:t>Engenheiro Mecânico CPROJ/PU</a:t>
          </a:r>
        </a:p>
        <a:p>
          <a:pPr algn="ctr"/>
          <a:r>
            <a:rPr lang="pt-BR" sz="1000">
              <a:solidFill>
                <a:schemeClr val="dk1"/>
              </a:solidFill>
              <a:effectLst/>
              <a:latin typeface="+mn-lt"/>
              <a:ea typeface="+mn-ea"/>
              <a:cs typeface="+mn-cs"/>
            </a:rPr>
            <a:t>Responsável item 15</a:t>
          </a:r>
        </a:p>
        <a:p>
          <a:pPr algn="ctr"/>
          <a:r>
            <a:rPr lang="pt-BR" sz="1000">
              <a:solidFill>
                <a:schemeClr val="dk1"/>
              </a:solidFill>
              <a:effectLst/>
              <a:latin typeface="+mn-lt"/>
              <a:ea typeface="+mn-ea"/>
              <a:cs typeface="+mn-cs"/>
            </a:rPr>
            <a:t>Mat. SIAPE: 1158256</a:t>
          </a:r>
          <a:endParaRPr lang="pt-BR" sz="1000">
            <a:effectLst/>
          </a:endParaRPr>
        </a:p>
        <a:p>
          <a:pPr algn="ctr"/>
          <a:r>
            <a:rPr lang="pt-BR" sz="1000">
              <a:solidFill>
                <a:schemeClr val="dk1"/>
              </a:solidFill>
              <a:effectLst/>
              <a:latin typeface="+mn-lt"/>
              <a:ea typeface="+mn-ea"/>
              <a:cs typeface="+mn-cs"/>
            </a:rPr>
            <a:t>CREA: 161901041-0</a:t>
          </a:r>
          <a:endParaRPr lang="pt-BR" sz="1000">
            <a:effectLst/>
          </a:endParaRPr>
        </a:p>
      </xdr:txBody>
    </xdr:sp>
    <xdr:clientData/>
  </xdr:twoCellAnchor>
  <xdr:twoCellAnchor>
    <xdr:from>
      <xdr:col>5</xdr:col>
      <xdr:colOff>53340</xdr:colOff>
      <xdr:row>445</xdr:row>
      <xdr:rowOff>83820</xdr:rowOff>
    </xdr:from>
    <xdr:to>
      <xdr:col>8</xdr:col>
      <xdr:colOff>172539</xdr:colOff>
      <xdr:row>451</xdr:row>
      <xdr:rowOff>175260</xdr:rowOff>
    </xdr:to>
    <xdr:sp macro="" textlink="">
      <xdr:nvSpPr>
        <xdr:cNvPr id="6" name="CaixaDeTexto 5">
          <a:extLst>
            <a:ext uri="{FF2B5EF4-FFF2-40B4-BE49-F238E27FC236}">
              <a16:creationId xmlns:a16="http://schemas.microsoft.com/office/drawing/2014/main" id="{3D423356-8429-495D-B5E3-CE818D13F908}"/>
            </a:ext>
          </a:extLst>
        </xdr:cNvPr>
        <xdr:cNvSpPr txBox="1"/>
      </xdr:nvSpPr>
      <xdr:spPr>
        <a:xfrm>
          <a:off x="8435340" y="119496840"/>
          <a:ext cx="2930979" cy="1188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mn-lt"/>
              <a:ea typeface="+mn-ea"/>
              <a:cs typeface="+mn-cs"/>
            </a:rPr>
            <a:t>______________________________________</a:t>
          </a:r>
        </a:p>
        <a:p>
          <a:pPr algn="ctr"/>
          <a:r>
            <a:rPr lang="pt-BR" sz="1000" b="1">
              <a:solidFill>
                <a:schemeClr val="dk1"/>
              </a:solidFill>
              <a:effectLst/>
              <a:latin typeface="+mn-lt"/>
              <a:ea typeface="+mn-ea"/>
              <a:cs typeface="+mn-cs"/>
            </a:rPr>
            <a:t>Antônio José Nogueira Júnior</a:t>
          </a:r>
          <a:endParaRPr lang="pt-BR" sz="1000" b="1">
            <a:effectLst/>
          </a:endParaRPr>
        </a:p>
        <a:p>
          <a:pPr algn="ctr"/>
          <a:r>
            <a:rPr lang="pt-BR" sz="1000">
              <a:solidFill>
                <a:schemeClr val="dk1"/>
              </a:solidFill>
              <a:effectLst/>
              <a:latin typeface="+mn-lt"/>
              <a:ea typeface="+mn-ea"/>
              <a:cs typeface="+mn-cs"/>
            </a:rPr>
            <a:t>Engenheiro Eletricista CPROJ/PU</a:t>
          </a:r>
        </a:p>
        <a:p>
          <a:pPr algn="ctr"/>
          <a:r>
            <a:rPr lang="pt-BR" sz="1000">
              <a:solidFill>
                <a:schemeClr val="dk1"/>
              </a:solidFill>
              <a:effectLst/>
              <a:latin typeface="+mn-lt"/>
              <a:ea typeface="+mn-ea"/>
              <a:cs typeface="+mn-cs"/>
            </a:rPr>
            <a:t>Responsável item</a:t>
          </a:r>
          <a:r>
            <a:rPr lang="pt-BR" sz="1000" baseline="0">
              <a:solidFill>
                <a:schemeClr val="dk1"/>
              </a:solidFill>
              <a:effectLst/>
              <a:latin typeface="+mn-lt"/>
              <a:ea typeface="+mn-ea"/>
              <a:cs typeface="+mn-cs"/>
            </a:rPr>
            <a:t> 16</a:t>
          </a:r>
          <a:endParaRPr lang="pt-BR" sz="1000">
            <a:solidFill>
              <a:schemeClr val="dk1"/>
            </a:solidFill>
            <a:effectLst/>
            <a:latin typeface="+mn-lt"/>
            <a:ea typeface="+mn-ea"/>
            <a:cs typeface="+mn-cs"/>
          </a:endParaRPr>
        </a:p>
        <a:p>
          <a:pPr algn="ctr"/>
          <a:r>
            <a:rPr lang="pt-BR" sz="1000">
              <a:solidFill>
                <a:schemeClr val="dk1"/>
              </a:solidFill>
              <a:effectLst/>
              <a:latin typeface="+mn-lt"/>
              <a:ea typeface="+mn-ea"/>
              <a:cs typeface="+mn-cs"/>
            </a:rPr>
            <a:t>Mat. SIAPE: 1009657</a:t>
          </a:r>
          <a:endParaRPr lang="pt-BR" sz="1000">
            <a:effectLst/>
          </a:endParaRPr>
        </a:p>
        <a:p>
          <a:pPr algn="ctr"/>
          <a:r>
            <a:rPr lang="pt-BR" sz="1000">
              <a:solidFill>
                <a:schemeClr val="dk1"/>
              </a:solidFill>
              <a:effectLst/>
              <a:latin typeface="+mn-lt"/>
              <a:ea typeface="+mn-ea"/>
              <a:cs typeface="+mn-cs"/>
            </a:rPr>
            <a:t>CREA: 211346969-3</a:t>
          </a:r>
          <a:endParaRPr lang="pt-BR"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45720</xdr:rowOff>
    </xdr:from>
    <xdr:to>
      <xdr:col>1</xdr:col>
      <xdr:colOff>0</xdr:colOff>
      <xdr:row>3</xdr:row>
      <xdr:rowOff>45720</xdr:rowOff>
    </xdr:to>
    <xdr:pic>
      <xdr:nvPicPr>
        <xdr:cNvPr id="2" name="Imagem 3">
          <a:extLst>
            <a:ext uri="{FF2B5EF4-FFF2-40B4-BE49-F238E27FC236}">
              <a16:creationId xmlns:a16="http://schemas.microsoft.com/office/drawing/2014/main" id="{1D5CB0DD-9F9A-4E84-8835-39279097D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5720"/>
          <a:ext cx="5715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3093720</xdr:colOff>
      <xdr:row>0</xdr:row>
      <xdr:rowOff>30480</xdr:rowOff>
    </xdr:from>
    <xdr:to>
      <xdr:col>1</xdr:col>
      <xdr:colOff>3684270</xdr:colOff>
      <xdr:row>3</xdr:row>
      <xdr:rowOff>49530</xdr:rowOff>
    </xdr:to>
    <xdr:pic>
      <xdr:nvPicPr>
        <xdr:cNvPr id="3" name="Imagem 2">
          <a:extLst>
            <a:ext uri="{FF2B5EF4-FFF2-40B4-BE49-F238E27FC236}">
              <a16:creationId xmlns:a16="http://schemas.microsoft.com/office/drawing/2014/main" id="{A41A39BA-A933-4FBC-9D26-7282ABBA0F67}"/>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3703320" y="30480"/>
          <a:ext cx="590550" cy="5676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123826</xdr:colOff>
      <xdr:row>0</xdr:row>
      <xdr:rowOff>57151</xdr:rowOff>
    </xdr:from>
    <xdr:ext cx="571499" cy="589532"/>
    <xdr:pic>
      <xdr:nvPicPr>
        <xdr:cNvPr id="10" name="Imagem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57151"/>
          <a:ext cx="571499" cy="589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409575</xdr:colOff>
      <xdr:row>23</xdr:row>
      <xdr:rowOff>114300</xdr:rowOff>
    </xdr:from>
    <xdr:ext cx="3569823" cy="427233"/>
    <mc:AlternateContent xmlns:mc="http://schemas.openxmlformats.org/markup-compatibility/2006" xmlns:a14="http://schemas.microsoft.com/office/drawing/2010/main">
      <mc:Choice Requires="a14">
        <xdr:sp macro="" textlink="">
          <xdr:nvSpPr>
            <xdr:cNvPr id="15" name="CaixaDeTexto 14">
              <a:extLst>
                <a:ext uri="{FF2B5EF4-FFF2-40B4-BE49-F238E27FC236}">
                  <a16:creationId xmlns:a16="http://schemas.microsoft.com/office/drawing/2014/main" id="{00000000-0008-0000-0800-00000F000000}"/>
                </a:ext>
              </a:extLst>
            </xdr:cNvPr>
            <xdr:cNvSpPr txBox="1"/>
          </xdr:nvSpPr>
          <xdr:spPr>
            <a:xfrm>
              <a:off x="409575" y="390525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pt-BR" sz="1200" b="0" i="0">
                        <a:latin typeface="Cambria Math" panose="02040503050406030204" pitchFamily="18" charset="0"/>
                      </a:rPr>
                      <m:t>BDI</m:t>
                    </m:r>
                    <m:r>
                      <a:rPr lang="pt-BR" sz="1200" b="0" i="0">
                        <a:latin typeface="Cambria Math" panose="02040503050406030204" pitchFamily="18" charset="0"/>
                      </a:rPr>
                      <m:t>=</m:t>
                    </m:r>
                    <m:d>
                      <m:dPr>
                        <m:begChr m:val="["/>
                        <m:endChr m:val="]"/>
                        <m:ctrlPr>
                          <a:rPr lang="pt-BR" sz="1200" b="0" i="1">
                            <a:latin typeface="Cambria Math" panose="02040503050406030204" pitchFamily="18" charset="0"/>
                          </a:rPr>
                        </m:ctrlPr>
                      </m:dPr>
                      <m:e>
                        <m:f>
                          <m:fPr>
                            <m:ctrlPr>
                              <a:rPr lang="pt-BR" sz="1200" b="0" i="1">
                                <a:latin typeface="Cambria Math" panose="02040503050406030204" pitchFamily="18" charset="0"/>
                              </a:rPr>
                            </m:ctrlPr>
                          </m:fPr>
                          <m:num>
                            <m:d>
                              <m:dPr>
                                <m:ctrlPr>
                                  <a:rPr lang="pt-BR" sz="1200" b="0" i="1">
                                    <a:latin typeface="Cambria Math" panose="02040503050406030204" pitchFamily="18" charset="0"/>
                                  </a:rPr>
                                </m:ctrlPr>
                              </m:dPr>
                              <m:e>
                                <m:r>
                                  <a:rPr lang="pt-BR" sz="1200" b="0" i="0">
                                    <a:latin typeface="Cambria Math" panose="02040503050406030204" pitchFamily="18" charset="0"/>
                                  </a:rPr>
                                  <m:t>1+</m:t>
                                </m:r>
                                <m:d>
                                  <m:dPr>
                                    <m:ctrlPr>
                                      <a:rPr lang="pt-BR" sz="1200" b="0" i="1">
                                        <a:latin typeface="Cambria Math" panose="02040503050406030204" pitchFamily="18" charset="0"/>
                                      </a:rPr>
                                    </m:ctrlPr>
                                  </m:dPr>
                                  <m:e>
                                    <m:r>
                                      <m:rPr>
                                        <m:sty m:val="p"/>
                                      </m:rPr>
                                      <a:rPr lang="pt-BR" sz="1200" b="0" i="0">
                                        <a:latin typeface="Cambria Math" panose="02040503050406030204" pitchFamily="18" charset="0"/>
                                      </a:rPr>
                                      <m:t>AC</m:t>
                                    </m:r>
                                    <m:r>
                                      <a:rPr lang="pt-BR" sz="1200" b="0" i="0">
                                        <a:latin typeface="Cambria Math" panose="02040503050406030204" pitchFamily="18" charset="0"/>
                                      </a:rPr>
                                      <m:t>+</m:t>
                                    </m:r>
                                    <m:r>
                                      <m:rPr>
                                        <m:sty m:val="p"/>
                                      </m:rPr>
                                      <a:rPr lang="pt-BR" sz="1200" b="0" i="0">
                                        <a:latin typeface="Cambria Math" panose="02040503050406030204" pitchFamily="18" charset="0"/>
                                      </a:rPr>
                                      <m:t>R</m:t>
                                    </m:r>
                                    <m:r>
                                      <a:rPr lang="pt-BR" sz="1200" b="0" i="0">
                                        <a:latin typeface="Cambria Math" panose="02040503050406030204" pitchFamily="18" charset="0"/>
                                      </a:rPr>
                                      <m:t>+</m:t>
                                    </m:r>
                                    <m:r>
                                      <m:rPr>
                                        <m:sty m:val="p"/>
                                      </m:rPr>
                                      <a:rPr lang="pt-BR" sz="1200" b="0" i="0">
                                        <a:latin typeface="Cambria Math" panose="02040503050406030204" pitchFamily="18" charset="0"/>
                                      </a:rPr>
                                      <m:t>S</m:t>
                                    </m:r>
                                    <m:r>
                                      <a:rPr lang="pt-BR" sz="1200" b="0" i="0">
                                        <a:latin typeface="Cambria Math" panose="02040503050406030204" pitchFamily="18" charset="0"/>
                                      </a:rPr>
                                      <m:t>+</m:t>
                                    </m:r>
                                    <m:r>
                                      <m:rPr>
                                        <m:sty m:val="p"/>
                                      </m:rPr>
                                      <a:rPr lang="pt-BR" sz="1200" b="0" i="0">
                                        <a:latin typeface="Cambria Math" panose="02040503050406030204" pitchFamily="18" charset="0"/>
                                      </a:rPr>
                                      <m:t>G</m:t>
                                    </m:r>
                                  </m:e>
                                </m:d>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DF</m:t>
                                </m:r>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L</m:t>
                                </m:r>
                              </m:e>
                            </m:d>
                          </m:num>
                          <m:den>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I</m:t>
                                </m:r>
                              </m:e>
                            </m:d>
                          </m:den>
                        </m:f>
                      </m:e>
                    </m:d>
                    <m:r>
                      <a:rPr lang="pt-BR" sz="1200" b="0" i="0">
                        <a:latin typeface="Cambria Math" panose="02040503050406030204" pitchFamily="18" charset="0"/>
                      </a:rPr>
                      <m:t> −1</m:t>
                    </m:r>
                  </m:oMath>
                </m:oMathPara>
              </a14:m>
              <a:endParaRPr lang="pt-BR" sz="1200" i="0">
                <a:latin typeface="Arial" panose="020B0604020202020204" pitchFamily="34" charset="0"/>
                <a:cs typeface="Arial" panose="020B0604020202020204" pitchFamily="34" charset="0"/>
              </a:endParaRPr>
            </a:p>
          </xdr:txBody>
        </xdr:sp>
      </mc:Choice>
      <mc:Fallback xmlns="">
        <xdr:sp macro="" textlink="">
          <xdr:nvSpPr>
            <xdr:cNvPr id="15" name="CaixaDeTexto 14">
              <a:extLst>
                <a:ext uri="{FF2B5EF4-FFF2-40B4-BE49-F238E27FC236}">
                  <a16:creationId xmlns:a16="http://schemas.microsoft.com/office/drawing/2014/main" xmlns:a14="http://schemas.microsoft.com/office/drawing/2010/main" xmlns="" id="{5D0A02D9-A86A-4AC8-8C0B-60C165435F65}"/>
                </a:ext>
              </a:extLst>
            </xdr:cNvPr>
            <xdr:cNvSpPr txBox="1"/>
          </xdr:nvSpPr>
          <xdr:spPr>
            <a:xfrm>
              <a:off x="409575" y="390525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200" b="0" i="0">
                  <a:latin typeface="Cambria Math" panose="02040503050406030204" pitchFamily="18" charset="0"/>
                </a:rPr>
                <a:t>BDI=[((1+(AC+R+S+G))  (1+DF)  (1+L))/((1−I) )]  −1</a:t>
              </a:r>
              <a:endParaRPr lang="pt-BR" sz="1200" i="0">
                <a:latin typeface="Arial" panose="020B0604020202020204" pitchFamily="34" charset="0"/>
                <a:cs typeface="Arial" panose="020B0604020202020204" pitchFamily="34" charset="0"/>
              </a:endParaRPr>
            </a:p>
          </xdr:txBody>
        </xdr:sp>
      </mc:Fallback>
    </mc:AlternateContent>
    <xdr:clientData/>
  </xdr:oneCellAnchor>
  <xdr:oneCellAnchor>
    <xdr:from>
      <xdr:col>0</xdr:col>
      <xdr:colOff>123826</xdr:colOff>
      <xdr:row>46</xdr:row>
      <xdr:rowOff>68580</xdr:rowOff>
    </xdr:from>
    <xdr:ext cx="571499" cy="589532"/>
    <xdr:pic>
      <xdr:nvPicPr>
        <xdr:cNvPr id="16" name="Imagem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9662160"/>
          <a:ext cx="571499" cy="589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409575</xdr:colOff>
      <xdr:row>69</xdr:row>
      <xdr:rowOff>114300</xdr:rowOff>
    </xdr:from>
    <xdr:ext cx="3569823" cy="427233"/>
    <mc:AlternateContent xmlns:mc="http://schemas.openxmlformats.org/markup-compatibility/2006" xmlns:a14="http://schemas.microsoft.com/office/drawing/2010/main">
      <mc:Choice Requires="a14">
        <xdr:sp macro="" textlink="">
          <xdr:nvSpPr>
            <xdr:cNvPr id="21" name="CaixaDeTexto 20">
              <a:extLst>
                <a:ext uri="{FF2B5EF4-FFF2-40B4-BE49-F238E27FC236}">
                  <a16:creationId xmlns:a16="http://schemas.microsoft.com/office/drawing/2014/main" id="{00000000-0008-0000-0800-000015000000}"/>
                </a:ext>
              </a:extLst>
            </xdr:cNvPr>
            <xdr:cNvSpPr txBox="1"/>
          </xdr:nvSpPr>
          <xdr:spPr>
            <a:xfrm>
              <a:off x="409575" y="405765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pt-BR" sz="1200" b="0" i="0">
                        <a:latin typeface="Cambria Math" panose="02040503050406030204" pitchFamily="18" charset="0"/>
                      </a:rPr>
                      <m:t>BDI</m:t>
                    </m:r>
                    <m:r>
                      <a:rPr lang="pt-BR" sz="1200" b="0" i="0">
                        <a:latin typeface="Cambria Math" panose="02040503050406030204" pitchFamily="18" charset="0"/>
                      </a:rPr>
                      <m:t>=</m:t>
                    </m:r>
                    <m:d>
                      <m:dPr>
                        <m:begChr m:val="["/>
                        <m:endChr m:val="]"/>
                        <m:ctrlPr>
                          <a:rPr lang="pt-BR" sz="1200" b="0" i="1">
                            <a:latin typeface="Cambria Math" panose="02040503050406030204" pitchFamily="18" charset="0"/>
                          </a:rPr>
                        </m:ctrlPr>
                      </m:dPr>
                      <m:e>
                        <m:f>
                          <m:fPr>
                            <m:ctrlPr>
                              <a:rPr lang="pt-BR" sz="1200" b="0" i="1">
                                <a:latin typeface="Cambria Math" panose="02040503050406030204" pitchFamily="18" charset="0"/>
                              </a:rPr>
                            </m:ctrlPr>
                          </m:fPr>
                          <m:num>
                            <m:d>
                              <m:dPr>
                                <m:ctrlPr>
                                  <a:rPr lang="pt-BR" sz="1200" b="0" i="1">
                                    <a:latin typeface="Cambria Math" panose="02040503050406030204" pitchFamily="18" charset="0"/>
                                  </a:rPr>
                                </m:ctrlPr>
                              </m:dPr>
                              <m:e>
                                <m:r>
                                  <a:rPr lang="pt-BR" sz="1200" b="0" i="0">
                                    <a:latin typeface="Cambria Math" panose="02040503050406030204" pitchFamily="18" charset="0"/>
                                  </a:rPr>
                                  <m:t>1+</m:t>
                                </m:r>
                                <m:d>
                                  <m:dPr>
                                    <m:ctrlPr>
                                      <a:rPr lang="pt-BR" sz="1200" b="0" i="1">
                                        <a:latin typeface="Cambria Math" panose="02040503050406030204" pitchFamily="18" charset="0"/>
                                      </a:rPr>
                                    </m:ctrlPr>
                                  </m:dPr>
                                  <m:e>
                                    <m:r>
                                      <m:rPr>
                                        <m:sty m:val="p"/>
                                      </m:rPr>
                                      <a:rPr lang="pt-BR" sz="1200" b="0" i="0">
                                        <a:latin typeface="Cambria Math" panose="02040503050406030204" pitchFamily="18" charset="0"/>
                                      </a:rPr>
                                      <m:t>AC</m:t>
                                    </m:r>
                                    <m:r>
                                      <a:rPr lang="pt-BR" sz="1200" b="0" i="0">
                                        <a:latin typeface="Cambria Math" panose="02040503050406030204" pitchFamily="18" charset="0"/>
                                      </a:rPr>
                                      <m:t>+</m:t>
                                    </m:r>
                                    <m:r>
                                      <m:rPr>
                                        <m:sty m:val="p"/>
                                      </m:rPr>
                                      <a:rPr lang="pt-BR" sz="1200" b="0" i="0">
                                        <a:latin typeface="Cambria Math" panose="02040503050406030204" pitchFamily="18" charset="0"/>
                                      </a:rPr>
                                      <m:t>R</m:t>
                                    </m:r>
                                    <m:r>
                                      <a:rPr lang="pt-BR" sz="1200" b="0" i="0">
                                        <a:latin typeface="Cambria Math" panose="02040503050406030204" pitchFamily="18" charset="0"/>
                                      </a:rPr>
                                      <m:t>+</m:t>
                                    </m:r>
                                    <m:r>
                                      <m:rPr>
                                        <m:sty m:val="p"/>
                                      </m:rPr>
                                      <a:rPr lang="pt-BR" sz="1200" b="0" i="0">
                                        <a:latin typeface="Cambria Math" panose="02040503050406030204" pitchFamily="18" charset="0"/>
                                      </a:rPr>
                                      <m:t>S</m:t>
                                    </m:r>
                                    <m:r>
                                      <a:rPr lang="pt-BR" sz="1200" b="0" i="0">
                                        <a:latin typeface="Cambria Math" panose="02040503050406030204" pitchFamily="18" charset="0"/>
                                      </a:rPr>
                                      <m:t>+</m:t>
                                    </m:r>
                                    <m:r>
                                      <m:rPr>
                                        <m:sty m:val="p"/>
                                      </m:rPr>
                                      <a:rPr lang="pt-BR" sz="1200" b="0" i="0">
                                        <a:latin typeface="Cambria Math" panose="02040503050406030204" pitchFamily="18" charset="0"/>
                                      </a:rPr>
                                      <m:t>G</m:t>
                                    </m:r>
                                  </m:e>
                                </m:d>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DF</m:t>
                                </m:r>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L</m:t>
                                </m:r>
                              </m:e>
                            </m:d>
                          </m:num>
                          <m:den>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I</m:t>
                                </m:r>
                              </m:e>
                            </m:d>
                          </m:den>
                        </m:f>
                      </m:e>
                    </m:d>
                    <m:r>
                      <a:rPr lang="pt-BR" sz="1200" b="0" i="0">
                        <a:latin typeface="Cambria Math" panose="02040503050406030204" pitchFamily="18" charset="0"/>
                      </a:rPr>
                      <m:t> −1</m:t>
                    </m:r>
                  </m:oMath>
                </m:oMathPara>
              </a14:m>
              <a:endParaRPr lang="pt-BR" sz="1200" i="0">
                <a:latin typeface="Arial" panose="020B0604020202020204" pitchFamily="34" charset="0"/>
                <a:cs typeface="Arial" panose="020B0604020202020204" pitchFamily="34" charset="0"/>
              </a:endParaRPr>
            </a:p>
          </xdr:txBody>
        </xdr:sp>
      </mc:Choice>
      <mc:Fallback xmlns="">
        <xdr:sp macro="" textlink="">
          <xdr:nvSpPr>
            <xdr:cNvPr id="21" name="CaixaDeTexto 20">
              <a:extLst>
                <a:ext uri="{FF2B5EF4-FFF2-40B4-BE49-F238E27FC236}">
                  <a16:creationId xmlns:a16="http://schemas.microsoft.com/office/drawing/2014/main" xmlns:a14="http://schemas.microsoft.com/office/drawing/2010/main" xmlns="" id="{CEDF7D4E-D596-49A5-B77C-589022BF8120}"/>
                </a:ext>
              </a:extLst>
            </xdr:cNvPr>
            <xdr:cNvSpPr txBox="1"/>
          </xdr:nvSpPr>
          <xdr:spPr>
            <a:xfrm>
              <a:off x="409575" y="405765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200" b="0" i="0">
                  <a:latin typeface="Cambria Math" panose="02040503050406030204" pitchFamily="18" charset="0"/>
                </a:rPr>
                <a:t>BDI=[((1+(AC+R+S+G))  (1+DF)  (1+L))/((1−I) )]  −1</a:t>
              </a:r>
              <a:endParaRPr lang="pt-BR" sz="1200" i="0">
                <a:latin typeface="Arial" panose="020B0604020202020204" pitchFamily="34" charset="0"/>
                <a:cs typeface="Arial" panose="020B0604020202020204" pitchFamily="34" charset="0"/>
              </a:endParaRPr>
            </a:p>
          </xdr:txBody>
        </xdr:sp>
      </mc:Fallback>
    </mc:AlternateContent>
    <xdr:clientData/>
  </xdr:oneCellAnchor>
  <xdr:twoCellAnchor editAs="oneCell">
    <xdr:from>
      <xdr:col>2</xdr:col>
      <xdr:colOff>45720</xdr:colOff>
      <xdr:row>0</xdr:row>
      <xdr:rowOff>15240</xdr:rowOff>
    </xdr:from>
    <xdr:to>
      <xdr:col>2</xdr:col>
      <xdr:colOff>729720</xdr:colOff>
      <xdr:row>3</xdr:row>
      <xdr:rowOff>156315</xdr:rowOff>
    </xdr:to>
    <xdr:pic>
      <xdr:nvPicPr>
        <xdr:cNvPr id="6" name="Imagem 5">
          <a:extLst>
            <a:ext uri="{FF2B5EF4-FFF2-40B4-BE49-F238E27FC236}">
              <a16:creationId xmlns:a16="http://schemas.microsoft.com/office/drawing/2014/main" id="{1C971BD3-B920-4699-8A0A-A448EB6B386F}"/>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869180" y="15240"/>
          <a:ext cx="684000" cy="689715"/>
        </a:xfrm>
        <a:prstGeom prst="rect">
          <a:avLst/>
        </a:prstGeom>
      </xdr:spPr>
    </xdr:pic>
    <xdr:clientData/>
  </xdr:twoCellAnchor>
  <xdr:twoCellAnchor editAs="oneCell">
    <xdr:from>
      <xdr:col>2</xdr:col>
      <xdr:colOff>38100</xdr:colOff>
      <xdr:row>46</xdr:row>
      <xdr:rowOff>0</xdr:rowOff>
    </xdr:from>
    <xdr:to>
      <xdr:col>2</xdr:col>
      <xdr:colOff>722100</xdr:colOff>
      <xdr:row>49</xdr:row>
      <xdr:rowOff>141075</xdr:rowOff>
    </xdr:to>
    <xdr:pic>
      <xdr:nvPicPr>
        <xdr:cNvPr id="7" name="Imagem 6">
          <a:extLst>
            <a:ext uri="{FF2B5EF4-FFF2-40B4-BE49-F238E27FC236}">
              <a16:creationId xmlns:a16="http://schemas.microsoft.com/office/drawing/2014/main" id="{0708B153-856F-4F22-9943-A26BC1556E49}"/>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861560" y="9601200"/>
          <a:ext cx="684000" cy="6897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123826</xdr:colOff>
      <xdr:row>0</xdr:row>
      <xdr:rowOff>57151</xdr:rowOff>
    </xdr:from>
    <xdr:ext cx="571499" cy="589532"/>
    <xdr:pic>
      <xdr:nvPicPr>
        <xdr:cNvPr id="4" name="Imagem 3">
          <a:extLst>
            <a:ext uri="{FF2B5EF4-FFF2-40B4-BE49-F238E27FC236}">
              <a16:creationId xmlns:a16="http://schemas.microsoft.com/office/drawing/2014/main" id="{0DE536FE-FA5F-49BF-8665-A5511239F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9650731"/>
          <a:ext cx="571499" cy="589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409575</xdr:colOff>
      <xdr:row>23</xdr:row>
      <xdr:rowOff>114300</xdr:rowOff>
    </xdr:from>
    <xdr:ext cx="3569823" cy="427233"/>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7BD84DB9-3656-4564-8109-AD4E79D57B98}"/>
                </a:ext>
              </a:extLst>
            </xdr:cNvPr>
            <xdr:cNvSpPr txBox="1"/>
          </xdr:nvSpPr>
          <xdr:spPr>
            <a:xfrm>
              <a:off x="409575" y="1411986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pt-BR" sz="1200" b="0" i="0">
                        <a:latin typeface="Cambria Math" panose="02040503050406030204" pitchFamily="18" charset="0"/>
                      </a:rPr>
                      <m:t>BDI</m:t>
                    </m:r>
                    <m:r>
                      <a:rPr lang="pt-BR" sz="1200" b="0" i="0">
                        <a:latin typeface="Cambria Math" panose="02040503050406030204" pitchFamily="18" charset="0"/>
                      </a:rPr>
                      <m:t>=</m:t>
                    </m:r>
                    <m:d>
                      <m:dPr>
                        <m:begChr m:val="["/>
                        <m:endChr m:val="]"/>
                        <m:ctrlPr>
                          <a:rPr lang="pt-BR" sz="1200" b="0" i="1">
                            <a:latin typeface="Cambria Math" panose="02040503050406030204" pitchFamily="18" charset="0"/>
                          </a:rPr>
                        </m:ctrlPr>
                      </m:dPr>
                      <m:e>
                        <m:f>
                          <m:fPr>
                            <m:ctrlPr>
                              <a:rPr lang="pt-BR" sz="1200" b="0" i="1">
                                <a:latin typeface="Cambria Math" panose="02040503050406030204" pitchFamily="18" charset="0"/>
                              </a:rPr>
                            </m:ctrlPr>
                          </m:fPr>
                          <m:num>
                            <m:d>
                              <m:dPr>
                                <m:ctrlPr>
                                  <a:rPr lang="pt-BR" sz="1200" b="0" i="1">
                                    <a:latin typeface="Cambria Math" panose="02040503050406030204" pitchFamily="18" charset="0"/>
                                  </a:rPr>
                                </m:ctrlPr>
                              </m:dPr>
                              <m:e>
                                <m:r>
                                  <a:rPr lang="pt-BR" sz="1200" b="0" i="0">
                                    <a:latin typeface="Cambria Math" panose="02040503050406030204" pitchFamily="18" charset="0"/>
                                  </a:rPr>
                                  <m:t>1+</m:t>
                                </m:r>
                                <m:d>
                                  <m:dPr>
                                    <m:ctrlPr>
                                      <a:rPr lang="pt-BR" sz="1200" b="0" i="1">
                                        <a:latin typeface="Cambria Math" panose="02040503050406030204" pitchFamily="18" charset="0"/>
                                      </a:rPr>
                                    </m:ctrlPr>
                                  </m:dPr>
                                  <m:e>
                                    <m:r>
                                      <m:rPr>
                                        <m:sty m:val="p"/>
                                      </m:rPr>
                                      <a:rPr lang="pt-BR" sz="1200" b="0" i="0">
                                        <a:latin typeface="Cambria Math" panose="02040503050406030204" pitchFamily="18" charset="0"/>
                                      </a:rPr>
                                      <m:t>AC</m:t>
                                    </m:r>
                                    <m:r>
                                      <a:rPr lang="pt-BR" sz="1200" b="0" i="0">
                                        <a:latin typeface="Cambria Math" panose="02040503050406030204" pitchFamily="18" charset="0"/>
                                      </a:rPr>
                                      <m:t>+</m:t>
                                    </m:r>
                                    <m:r>
                                      <m:rPr>
                                        <m:sty m:val="p"/>
                                      </m:rPr>
                                      <a:rPr lang="pt-BR" sz="1200" b="0" i="0">
                                        <a:latin typeface="Cambria Math" panose="02040503050406030204" pitchFamily="18" charset="0"/>
                                      </a:rPr>
                                      <m:t>R</m:t>
                                    </m:r>
                                    <m:r>
                                      <a:rPr lang="pt-BR" sz="1200" b="0" i="0">
                                        <a:latin typeface="Cambria Math" panose="02040503050406030204" pitchFamily="18" charset="0"/>
                                      </a:rPr>
                                      <m:t>+</m:t>
                                    </m:r>
                                    <m:r>
                                      <m:rPr>
                                        <m:sty m:val="p"/>
                                      </m:rPr>
                                      <a:rPr lang="pt-BR" sz="1200" b="0" i="0">
                                        <a:latin typeface="Cambria Math" panose="02040503050406030204" pitchFamily="18" charset="0"/>
                                      </a:rPr>
                                      <m:t>S</m:t>
                                    </m:r>
                                    <m:r>
                                      <a:rPr lang="pt-BR" sz="1200" b="0" i="0">
                                        <a:latin typeface="Cambria Math" panose="02040503050406030204" pitchFamily="18" charset="0"/>
                                      </a:rPr>
                                      <m:t>+</m:t>
                                    </m:r>
                                    <m:r>
                                      <m:rPr>
                                        <m:sty m:val="p"/>
                                      </m:rPr>
                                      <a:rPr lang="pt-BR" sz="1200" b="0" i="0">
                                        <a:latin typeface="Cambria Math" panose="02040503050406030204" pitchFamily="18" charset="0"/>
                                      </a:rPr>
                                      <m:t>G</m:t>
                                    </m:r>
                                  </m:e>
                                </m:d>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DF</m:t>
                                </m:r>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L</m:t>
                                </m:r>
                              </m:e>
                            </m:d>
                          </m:num>
                          <m:den>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I</m:t>
                                </m:r>
                              </m:e>
                            </m:d>
                          </m:den>
                        </m:f>
                      </m:e>
                    </m:d>
                    <m:r>
                      <a:rPr lang="pt-BR" sz="1200" b="0" i="0">
                        <a:latin typeface="Cambria Math" panose="02040503050406030204" pitchFamily="18" charset="0"/>
                      </a:rPr>
                      <m:t> −1</m:t>
                    </m:r>
                  </m:oMath>
                </m:oMathPara>
              </a14:m>
              <a:endParaRPr lang="pt-BR" sz="1200" i="0">
                <a:latin typeface="Arial" panose="020B0604020202020204" pitchFamily="34" charset="0"/>
                <a:cs typeface="Arial" panose="020B0604020202020204" pitchFamily="34" charset="0"/>
              </a:endParaRPr>
            </a:p>
          </xdr:txBody>
        </xdr:sp>
      </mc:Choice>
      <mc:Fallback xmlns="">
        <xdr:sp macro="" textlink="">
          <xdr:nvSpPr>
            <xdr:cNvPr id="5" name="CaixaDeTexto 4">
              <a:extLst>
                <a:ext uri="{FF2B5EF4-FFF2-40B4-BE49-F238E27FC236}">
                  <a16:creationId xmlns:a16="http://schemas.microsoft.com/office/drawing/2014/main" id="{7BD84DB9-3656-4564-8109-AD4E79D57B98}"/>
                </a:ext>
              </a:extLst>
            </xdr:cNvPr>
            <xdr:cNvSpPr txBox="1"/>
          </xdr:nvSpPr>
          <xdr:spPr>
            <a:xfrm>
              <a:off x="409575" y="1411986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200" b="0" i="0">
                  <a:latin typeface="Cambria Math" panose="02040503050406030204" pitchFamily="18" charset="0"/>
                </a:rPr>
                <a:t>BDI=[((1+(AC+R+S+G))  (1+DF)  (1+L))/((1−I) )]  −1</a:t>
              </a:r>
              <a:endParaRPr lang="pt-BR" sz="1200" i="0">
                <a:latin typeface="Arial" panose="020B0604020202020204" pitchFamily="34" charset="0"/>
                <a:cs typeface="Arial" panose="020B0604020202020204" pitchFamily="34" charset="0"/>
              </a:endParaRPr>
            </a:p>
          </xdr:txBody>
        </xdr:sp>
      </mc:Fallback>
    </mc:AlternateContent>
    <xdr:clientData/>
  </xdr:oneCellAnchor>
  <xdr:oneCellAnchor>
    <xdr:from>
      <xdr:col>0</xdr:col>
      <xdr:colOff>123826</xdr:colOff>
      <xdr:row>46</xdr:row>
      <xdr:rowOff>57151</xdr:rowOff>
    </xdr:from>
    <xdr:ext cx="571499" cy="589532"/>
    <xdr:pic>
      <xdr:nvPicPr>
        <xdr:cNvPr id="8" name="Imagem 7">
          <a:extLst>
            <a:ext uri="{FF2B5EF4-FFF2-40B4-BE49-F238E27FC236}">
              <a16:creationId xmlns:a16="http://schemas.microsoft.com/office/drawing/2014/main" id="{A6017289-383B-43B2-8928-32E922E05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28479751"/>
          <a:ext cx="571499" cy="589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409575</xdr:colOff>
      <xdr:row>69</xdr:row>
      <xdr:rowOff>114300</xdr:rowOff>
    </xdr:from>
    <xdr:ext cx="3569823" cy="427233"/>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69AC8B6-1EB9-4F10-8B91-134CF8A29F1B}"/>
                </a:ext>
              </a:extLst>
            </xdr:cNvPr>
            <xdr:cNvSpPr txBox="1"/>
          </xdr:nvSpPr>
          <xdr:spPr>
            <a:xfrm>
              <a:off x="409575" y="3295650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pt-BR" sz="1200" b="0" i="0">
                        <a:latin typeface="Cambria Math" panose="02040503050406030204" pitchFamily="18" charset="0"/>
                      </a:rPr>
                      <m:t>BDI</m:t>
                    </m:r>
                    <m:r>
                      <a:rPr lang="pt-BR" sz="1200" b="0" i="0">
                        <a:latin typeface="Cambria Math" panose="02040503050406030204" pitchFamily="18" charset="0"/>
                      </a:rPr>
                      <m:t>=</m:t>
                    </m:r>
                    <m:d>
                      <m:dPr>
                        <m:begChr m:val="["/>
                        <m:endChr m:val="]"/>
                        <m:ctrlPr>
                          <a:rPr lang="pt-BR" sz="1200" b="0" i="1">
                            <a:latin typeface="Cambria Math" panose="02040503050406030204" pitchFamily="18" charset="0"/>
                          </a:rPr>
                        </m:ctrlPr>
                      </m:dPr>
                      <m:e>
                        <m:f>
                          <m:fPr>
                            <m:ctrlPr>
                              <a:rPr lang="pt-BR" sz="1200" b="0" i="1">
                                <a:latin typeface="Cambria Math" panose="02040503050406030204" pitchFamily="18" charset="0"/>
                              </a:rPr>
                            </m:ctrlPr>
                          </m:fPr>
                          <m:num>
                            <m:d>
                              <m:dPr>
                                <m:ctrlPr>
                                  <a:rPr lang="pt-BR" sz="1200" b="0" i="1">
                                    <a:latin typeface="Cambria Math" panose="02040503050406030204" pitchFamily="18" charset="0"/>
                                  </a:rPr>
                                </m:ctrlPr>
                              </m:dPr>
                              <m:e>
                                <m:r>
                                  <a:rPr lang="pt-BR" sz="1200" b="0" i="0">
                                    <a:latin typeface="Cambria Math" panose="02040503050406030204" pitchFamily="18" charset="0"/>
                                  </a:rPr>
                                  <m:t>1+</m:t>
                                </m:r>
                                <m:d>
                                  <m:dPr>
                                    <m:ctrlPr>
                                      <a:rPr lang="pt-BR" sz="1200" b="0" i="1">
                                        <a:latin typeface="Cambria Math" panose="02040503050406030204" pitchFamily="18" charset="0"/>
                                      </a:rPr>
                                    </m:ctrlPr>
                                  </m:dPr>
                                  <m:e>
                                    <m:r>
                                      <m:rPr>
                                        <m:sty m:val="p"/>
                                      </m:rPr>
                                      <a:rPr lang="pt-BR" sz="1200" b="0" i="0">
                                        <a:latin typeface="Cambria Math" panose="02040503050406030204" pitchFamily="18" charset="0"/>
                                      </a:rPr>
                                      <m:t>AC</m:t>
                                    </m:r>
                                    <m:r>
                                      <a:rPr lang="pt-BR" sz="1200" b="0" i="0">
                                        <a:latin typeface="Cambria Math" panose="02040503050406030204" pitchFamily="18" charset="0"/>
                                      </a:rPr>
                                      <m:t>+</m:t>
                                    </m:r>
                                    <m:r>
                                      <m:rPr>
                                        <m:sty m:val="p"/>
                                      </m:rPr>
                                      <a:rPr lang="pt-BR" sz="1200" b="0" i="0">
                                        <a:latin typeface="Cambria Math" panose="02040503050406030204" pitchFamily="18" charset="0"/>
                                      </a:rPr>
                                      <m:t>R</m:t>
                                    </m:r>
                                    <m:r>
                                      <a:rPr lang="pt-BR" sz="1200" b="0" i="0">
                                        <a:latin typeface="Cambria Math" panose="02040503050406030204" pitchFamily="18" charset="0"/>
                                      </a:rPr>
                                      <m:t>+</m:t>
                                    </m:r>
                                    <m:r>
                                      <m:rPr>
                                        <m:sty m:val="p"/>
                                      </m:rPr>
                                      <a:rPr lang="pt-BR" sz="1200" b="0" i="0">
                                        <a:latin typeface="Cambria Math" panose="02040503050406030204" pitchFamily="18" charset="0"/>
                                      </a:rPr>
                                      <m:t>S</m:t>
                                    </m:r>
                                    <m:r>
                                      <a:rPr lang="pt-BR" sz="1200" b="0" i="0">
                                        <a:latin typeface="Cambria Math" panose="02040503050406030204" pitchFamily="18" charset="0"/>
                                      </a:rPr>
                                      <m:t>+</m:t>
                                    </m:r>
                                    <m:r>
                                      <m:rPr>
                                        <m:sty m:val="p"/>
                                      </m:rPr>
                                      <a:rPr lang="pt-BR" sz="1200" b="0" i="0">
                                        <a:latin typeface="Cambria Math" panose="02040503050406030204" pitchFamily="18" charset="0"/>
                                      </a:rPr>
                                      <m:t>G</m:t>
                                    </m:r>
                                  </m:e>
                                </m:d>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DF</m:t>
                                </m:r>
                              </m:e>
                            </m:d>
                            <m:r>
                              <a:rPr lang="pt-BR" sz="1200" b="0" i="0">
                                <a:latin typeface="Cambria Math" panose="02040503050406030204" pitchFamily="18" charset="0"/>
                              </a:rPr>
                              <m:t> </m:t>
                            </m:r>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L</m:t>
                                </m:r>
                              </m:e>
                            </m:d>
                          </m:num>
                          <m:den>
                            <m:d>
                              <m:dPr>
                                <m:ctrlPr>
                                  <a:rPr lang="pt-BR" sz="1200" b="0" i="1">
                                    <a:latin typeface="Cambria Math" panose="02040503050406030204" pitchFamily="18" charset="0"/>
                                  </a:rPr>
                                </m:ctrlPr>
                              </m:dPr>
                              <m:e>
                                <m:r>
                                  <a:rPr lang="pt-BR" sz="1200" b="0" i="0">
                                    <a:latin typeface="Cambria Math" panose="02040503050406030204" pitchFamily="18" charset="0"/>
                                  </a:rPr>
                                  <m:t>1−</m:t>
                                </m:r>
                                <m:r>
                                  <m:rPr>
                                    <m:sty m:val="p"/>
                                  </m:rPr>
                                  <a:rPr lang="pt-BR" sz="1200" b="0" i="0">
                                    <a:latin typeface="Cambria Math" panose="02040503050406030204" pitchFamily="18" charset="0"/>
                                  </a:rPr>
                                  <m:t>I</m:t>
                                </m:r>
                              </m:e>
                            </m:d>
                          </m:den>
                        </m:f>
                      </m:e>
                    </m:d>
                    <m:r>
                      <a:rPr lang="pt-BR" sz="1200" b="0" i="0">
                        <a:latin typeface="Cambria Math" panose="02040503050406030204" pitchFamily="18" charset="0"/>
                      </a:rPr>
                      <m:t> −1</m:t>
                    </m:r>
                  </m:oMath>
                </m:oMathPara>
              </a14:m>
              <a:endParaRPr lang="pt-BR" sz="1200" i="0">
                <a:latin typeface="Arial" panose="020B0604020202020204" pitchFamily="34" charset="0"/>
                <a:cs typeface="Arial" panose="020B0604020202020204" pitchFamily="34" charset="0"/>
              </a:endParaRPr>
            </a:p>
          </xdr:txBody>
        </xdr:sp>
      </mc:Choice>
      <mc:Fallback xmlns="">
        <xdr:sp macro="" textlink="">
          <xdr:nvSpPr>
            <xdr:cNvPr id="9" name="CaixaDeTexto 8">
              <a:extLst>
                <a:ext uri="{FF2B5EF4-FFF2-40B4-BE49-F238E27FC236}">
                  <a16:creationId xmlns:a16="http://schemas.microsoft.com/office/drawing/2014/main" id="{C69AC8B6-1EB9-4F10-8B91-134CF8A29F1B}"/>
                </a:ext>
              </a:extLst>
            </xdr:cNvPr>
            <xdr:cNvSpPr txBox="1"/>
          </xdr:nvSpPr>
          <xdr:spPr>
            <a:xfrm>
              <a:off x="409575" y="32956500"/>
              <a:ext cx="3569823" cy="4272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200" b="0" i="0">
                  <a:latin typeface="Cambria Math" panose="02040503050406030204" pitchFamily="18" charset="0"/>
                </a:rPr>
                <a:t>BDI=[((1+(AC+R+S+G))  (1+DF)  (1+L))/((1−I) )]  −1</a:t>
              </a:r>
              <a:endParaRPr lang="pt-BR" sz="1200" i="0">
                <a:latin typeface="Arial" panose="020B0604020202020204" pitchFamily="34" charset="0"/>
                <a:cs typeface="Arial" panose="020B0604020202020204" pitchFamily="34" charset="0"/>
              </a:endParaRPr>
            </a:p>
          </xdr:txBody>
        </xdr:sp>
      </mc:Fallback>
    </mc:AlternateContent>
    <xdr:clientData/>
  </xdr:oneCellAnchor>
  <xdr:twoCellAnchor editAs="oneCell">
    <xdr:from>
      <xdr:col>2</xdr:col>
      <xdr:colOff>45720</xdr:colOff>
      <xdr:row>0</xdr:row>
      <xdr:rowOff>0</xdr:rowOff>
    </xdr:from>
    <xdr:to>
      <xdr:col>2</xdr:col>
      <xdr:colOff>729720</xdr:colOff>
      <xdr:row>3</xdr:row>
      <xdr:rowOff>141075</xdr:rowOff>
    </xdr:to>
    <xdr:pic>
      <xdr:nvPicPr>
        <xdr:cNvPr id="10" name="Imagem 9">
          <a:extLst>
            <a:ext uri="{FF2B5EF4-FFF2-40B4-BE49-F238E27FC236}">
              <a16:creationId xmlns:a16="http://schemas.microsoft.com/office/drawing/2014/main" id="{5D673926-6377-4D5B-96C4-B4CBC31782E6}"/>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869180" y="15240"/>
          <a:ext cx="684000" cy="689715"/>
        </a:xfrm>
        <a:prstGeom prst="rect">
          <a:avLst/>
        </a:prstGeom>
      </xdr:spPr>
    </xdr:pic>
    <xdr:clientData/>
  </xdr:twoCellAnchor>
  <xdr:twoCellAnchor editAs="oneCell">
    <xdr:from>
      <xdr:col>2</xdr:col>
      <xdr:colOff>22860</xdr:colOff>
      <xdr:row>46</xdr:row>
      <xdr:rowOff>0</xdr:rowOff>
    </xdr:from>
    <xdr:to>
      <xdr:col>2</xdr:col>
      <xdr:colOff>706860</xdr:colOff>
      <xdr:row>49</xdr:row>
      <xdr:rowOff>141075</xdr:rowOff>
    </xdr:to>
    <xdr:pic>
      <xdr:nvPicPr>
        <xdr:cNvPr id="12" name="Imagem 11">
          <a:extLst>
            <a:ext uri="{FF2B5EF4-FFF2-40B4-BE49-F238E27FC236}">
              <a16:creationId xmlns:a16="http://schemas.microsoft.com/office/drawing/2014/main" id="{8C27EB22-FF6A-4F92-B137-996BD5CA4A61}"/>
            </a:ext>
          </a:extLst>
        </xdr:cNvPr>
        <xdr:cNvPicPr>
          <a:picLocks noChangeAspect="1"/>
        </xdr:cNvPicPr>
      </xdr:nvPicPr>
      <xdr:blipFill>
        <a:blip xmlns:r="http://schemas.openxmlformats.org/officeDocument/2006/relationships" r:embed="rId2"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4846320" y="19240500"/>
          <a:ext cx="684000" cy="6897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112058</xdr:colOff>
      <xdr:row>0</xdr:row>
      <xdr:rowOff>112059</xdr:rowOff>
    </xdr:from>
    <xdr:to>
      <xdr:col>5</xdr:col>
      <xdr:colOff>851646</xdr:colOff>
      <xdr:row>4</xdr:row>
      <xdr:rowOff>82863</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6323" y="112059"/>
          <a:ext cx="739588" cy="732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u%20Drive/UFCG/RES&#205;DUOS%20S&#211;LIDOS/UFCG.PU.CTRN.LABLGA-OR&#199;AMENTO_ELETRICO-REV9_SEM_VINCU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Composição Elétrica"/>
      <sheetName val="Composição Elétrica - Auxiliar"/>
      <sheetName val="BDI"/>
      <sheetName val="LS"/>
    </sheetNames>
    <sheetDataSet>
      <sheetData sheetId="0"/>
      <sheetData sheetId="1">
        <row r="1">
          <cell r="B1" t="str">
            <v>02.INEL.PONT.004/01 COM MODIFICAÇÕES</v>
          </cell>
        </row>
        <row r="2">
          <cell r="B2" t="str">
            <v>CP-001E</v>
          </cell>
          <cell r="C2" t="str">
            <v xml:space="preserve">D I S C R I M I N A Ç Ã O </v>
          </cell>
          <cell r="D2" t="str">
            <v>UNIDADE:</v>
          </cell>
          <cell r="E2" t="str">
            <v>un</v>
          </cell>
          <cell r="F2" t="str">
            <v>CUSTO DESONERADO (RS)</v>
          </cell>
          <cell r="G2"/>
          <cell r="H2" t="str">
            <v>CUSTO SEM DESONERAÇÃO (RS)</v>
          </cell>
          <cell r="I2"/>
          <cell r="J2">
            <v>158.09</v>
          </cell>
          <cell r="K2">
            <v>169.56</v>
          </cell>
          <cell r="L2" t="str">
            <v>PONTO DE TOMADA MONOFÁSICO (2P + T) DE EMBUTIR, 20A/250V, CONFORME NBR 14136, COM CABO DE 4,0 MM² FLEXÍVEL, ANTI-CHAMA, ISOLAMENTO DE 750 V, 70°C, ELETRODUTO RÍGIDO PVC DE 1'' E QUEBRA DE PISO/PAREDE.</v>
          </cell>
        </row>
        <row r="3">
          <cell r="B3" t="str">
            <v>CÓDIGO</v>
          </cell>
          <cell r="C3" t="str">
            <v>PONTO DE TOMADA MONOFÁSICO (2P + T) DE EMBUTIR, 20A/250V, CONFORME NBR 14136, COM CABO DE 4,0 MM² FLEXÍVEL, ANTI-CHAMA, ISOLAMENTO DE 750 V, 70°C, ELETRODUTO RÍGIDO PVC DE 1'' E QUEBRA DE PISO/PAREDE.</v>
          </cell>
          <cell r="D3" t="str">
            <v>UND</v>
          </cell>
          <cell r="E3" t="str">
            <v>QUANTIDADE</v>
          </cell>
          <cell r="F3" t="str">
            <v>UNITÁRIO</v>
          </cell>
          <cell r="G3" t="str">
            <v>TOTAL</v>
          </cell>
          <cell r="H3" t="str">
            <v>UNITÁRIO</v>
          </cell>
          <cell r="I3" t="str">
            <v>TOTAL</v>
          </cell>
        </row>
        <row r="4">
          <cell r="B4" t="str">
            <v>A01E</v>
          </cell>
          <cell r="C4" t="str">
            <v>ELETRODUTO RÍGIDO PVC DE 1'' (32MM) EMBUTIDO EM PAREDE, INCLUINDO RASGO. FORNECIMENTO E INSTALAÇÃO</v>
          </cell>
          <cell r="D4" t="str">
            <v>M</v>
          </cell>
          <cell r="E4">
            <v>1.7207666666666668</v>
          </cell>
          <cell r="F4">
            <v>20.91</v>
          </cell>
          <cell r="G4">
            <v>35.981231000000001</v>
          </cell>
          <cell r="H4">
            <v>23.1</v>
          </cell>
          <cell r="I4">
            <v>39.749710000000007</v>
          </cell>
          <cell r="J4" t="str">
            <v>ELETRODUTO RÍGIDO PVC DE 1'' (32MM) EMBUTIDO EM PAREDE, INCLUINDO RASGO. FORNECIMENTO E INSTALAÇÃO</v>
          </cell>
        </row>
        <row r="5">
          <cell r="B5" t="str">
            <v>A02E</v>
          </cell>
          <cell r="C5" t="str">
            <v>ELETRODUTO RÍGIDO PVC DE 1'' (32MM) EMBUTIDO NO PISO, INCLUINDO RASGO. FORNECIMENTO E INSTALAÇÃO</v>
          </cell>
          <cell r="D5" t="str">
            <v>M</v>
          </cell>
          <cell r="E5">
            <v>1.2078000000000002</v>
          </cell>
          <cell r="F5">
            <v>28.41</v>
          </cell>
          <cell r="G5">
            <v>34.313598000000006</v>
          </cell>
          <cell r="H5">
            <v>31.42</v>
          </cell>
          <cell r="I5">
            <v>37.949076000000005</v>
          </cell>
          <cell r="J5" t="str">
            <v>ELETRODUTO RÍGIDO PVC DE 1'' (32MM) EMBUTIDO NO PISO, INCLUINDO RASGO. FORNECIMENTO E INSTALAÇÃO</v>
          </cell>
        </row>
        <row r="6">
          <cell r="B6">
            <v>90456</v>
          </cell>
          <cell r="C6" t="str">
            <v>QUEBRA EM ALVENARIA PARA INSTALAÇÃO DE CAIXA DE TOMADA (4X4 OU 4X2). AF_05/2015</v>
          </cell>
          <cell r="D6" t="str">
            <v>UN</v>
          </cell>
          <cell r="E6">
            <v>1</v>
          </cell>
          <cell r="F6">
            <v>2.76</v>
          </cell>
          <cell r="G6">
            <v>2.76</v>
          </cell>
          <cell r="H6">
            <v>3.11</v>
          </cell>
          <cell r="I6">
            <v>3.11</v>
          </cell>
          <cell r="J6" t="str">
            <v>QUEBRA EM ALVENARIA PARA INSTALAÇÃO DE CAIXA DE TOMADA (4X4 OU 4X2). AF_05/2015</v>
          </cell>
        </row>
        <row r="7">
          <cell r="B7">
            <v>91940</v>
          </cell>
          <cell r="C7" t="str">
            <v>CAIXA RETANGULAR 4" X 2" MÉDIA (1,30 M DO PISO), PVC, INSTALADA EM PAREDE - FORNECIMENTO E INSTALAÇÃO. AF_12/2015</v>
          </cell>
          <cell r="D7" t="str">
            <v>UN</v>
          </cell>
          <cell r="E7">
            <v>1</v>
          </cell>
          <cell r="F7">
            <v>9.76</v>
          </cell>
          <cell r="G7">
            <v>9.76</v>
          </cell>
          <cell r="H7">
            <v>10.73</v>
          </cell>
          <cell r="I7">
            <v>10.73</v>
          </cell>
          <cell r="J7" t="str">
            <v>CAIXA RETANGULAR 4" X 2" MÉDIA (1,30 M DO PISO), PVC, INSTALADA EM PAREDE - FORNECIMENTO E INSTALAÇÃO. AF_12/2015</v>
          </cell>
        </row>
        <row r="8">
          <cell r="B8">
            <v>91997</v>
          </cell>
          <cell r="C8" t="str">
            <v>TOMADA MÉDIA DE EMBUTIR (1 MÓDULO), 2P+T 20 A, INCLUINDO SUPORTE E PLACA - FORNECIMENTO E INSTALAÇÃO. AF_12/2015</v>
          </cell>
          <cell r="D8" t="str">
            <v>UN</v>
          </cell>
          <cell r="E8">
            <v>1</v>
          </cell>
          <cell r="F8">
            <v>24.24</v>
          </cell>
          <cell r="G8">
            <v>24.24</v>
          </cell>
          <cell r="H8">
            <v>25.71</v>
          </cell>
          <cell r="I8">
            <v>25.71</v>
          </cell>
          <cell r="J8" t="str">
            <v>TOMADA MÉDIA DE EMBUTIR (1 MÓDULO), 2P+T 20 A, INCLUINDO SUPORTE E PLACA - FORNECIMENTO E INSTALAÇÃO. AF_12/2015</v>
          </cell>
        </row>
        <row r="9">
          <cell r="B9">
            <v>91928</v>
          </cell>
          <cell r="C9" t="str">
            <v>CABO DE COBRE FLEXÍVEL ISOLADO, 4 MM², ANTI-CHAMA 450/750 V, PARA CIRCUITOS TERMINAIS - FORNECIMENTO E INSTALAÇÃO. AF_12/2015</v>
          </cell>
          <cell r="D9" t="str">
            <v>M</v>
          </cell>
          <cell r="E9">
            <v>8.4502985074626871</v>
          </cell>
          <cell r="F9">
            <v>6.04</v>
          </cell>
          <cell r="G9">
            <v>51.03980298507463</v>
          </cell>
          <cell r="H9">
            <v>6.19</v>
          </cell>
          <cell r="I9">
            <v>52.307347761194038</v>
          </cell>
          <cell r="J9" t="str">
            <v>CABO DE COBRE FLEXÍVEL ISOLADO, 4 MM², ANTI-CHAMA 450/750 V, PARA CIRCUITOS TERMINAIS - FORNECIMENTO E INSTALAÇÃO. AF_12/2015</v>
          </cell>
        </row>
        <row r="10">
          <cell r="B10"/>
          <cell r="C10"/>
          <cell r="D10" t="str">
            <v>SUBTOTAL (R$)</v>
          </cell>
          <cell r="E10"/>
          <cell r="F10" t="str">
            <v>DESONERADO</v>
          </cell>
          <cell r="G10">
            <v>158.09</v>
          </cell>
          <cell r="H10" t="str">
            <v>ONERADO</v>
          </cell>
          <cell r="I10">
            <v>169.56</v>
          </cell>
        </row>
        <row r="11">
          <cell r="B11"/>
          <cell r="C11"/>
          <cell r="D11"/>
          <cell r="E11"/>
          <cell r="F11"/>
          <cell r="G11"/>
          <cell r="H11"/>
          <cell r="I11"/>
        </row>
        <row r="12">
          <cell r="B12" t="str">
            <v>02.INEL.PONT.004/01 COM MODIFICAÇÕES</v>
          </cell>
        </row>
        <row r="13">
          <cell r="B13" t="str">
            <v>CP-002E</v>
          </cell>
          <cell r="C13" t="str">
            <v xml:space="preserve">D I S C R I M I N A Ç Ã O </v>
          </cell>
          <cell r="D13" t="str">
            <v>UNIDADE:</v>
          </cell>
          <cell r="E13" t="str">
            <v>un</v>
          </cell>
          <cell r="F13" t="str">
            <v>CUSTO DESONERADO (RS)</v>
          </cell>
          <cell r="G13"/>
          <cell r="H13" t="str">
            <v>CUSTO SEM DESONERAÇÃO (RS)</v>
          </cell>
          <cell r="I13"/>
          <cell r="J13">
            <v>91.36</v>
          </cell>
          <cell r="K13">
            <v>94.35</v>
          </cell>
          <cell r="L13" t="str">
            <v>PONTO DE TOMADA MONOFÁSICO (2P + T DE 20A) DE SOBREPOR (COM ELETRODUTO RÍGIDO DE AÇO GALVANIZADO), COM CABO DE 4,0 MM² FLEXÍVEL, ANTI-CHAMA, ISOLAMENTO DE 750 V, 70°C, EXCLUSIVE CONDULETE.</v>
          </cell>
        </row>
        <row r="14">
          <cell r="B14" t="str">
            <v>CÓDIGO</v>
          </cell>
          <cell r="C14" t="str">
            <v>PONTO DE TOMADA MONOFÁSICO (2P + T DE 20A) DE SOBREPOR (COM ELETRODUTO RÍGIDO DE AÇO GALVANIZADO), COM CABO DE 4,0 MM² FLEXÍVEL, ANTI-CHAMA, ISOLAMENTO DE 750 V, 70°C, EXCLUSIVE CONDULETE.</v>
          </cell>
          <cell r="D14" t="str">
            <v>UND</v>
          </cell>
          <cell r="E14" t="str">
            <v>QUANTIDADE</v>
          </cell>
          <cell r="F14" t="str">
            <v>UNITÁRIO</v>
          </cell>
          <cell r="G14" t="str">
            <v>TOTAL</v>
          </cell>
          <cell r="H14" t="str">
            <v>UNITÁRIO</v>
          </cell>
          <cell r="I14" t="str">
            <v>TOTAL</v>
          </cell>
        </row>
        <row r="15">
          <cell r="B15">
            <v>95750</v>
          </cell>
          <cell r="C15" t="str">
            <v>ELETRODUTO DE AÇO GALVANIZADO, CLASSE LEVE, DN 25 MM (1), APARENTE, INSTALADO EM PAREDE - FORNECIMENTO E INSTALAÇÃO. AF_11/2016_P</v>
          </cell>
          <cell r="D15" t="str">
            <v>M</v>
          </cell>
          <cell r="E15">
            <v>1.346938775510204</v>
          </cell>
          <cell r="F15">
            <v>23.55</v>
          </cell>
          <cell r="G15">
            <v>31.720408163265304</v>
          </cell>
          <cell r="H15">
            <v>24.83</v>
          </cell>
          <cell r="I15">
            <v>33.444489795918365</v>
          </cell>
          <cell r="J15" t="str">
            <v>ELETRODUTO DE AÇO GALVANIZADO, CLASSE LEVE, DN 25 MM (1), APARENTE, INSTALADO EM PAREDE - FORNECIMENTO E INSTALAÇÃO. AF_11/2016_P</v>
          </cell>
        </row>
        <row r="16">
          <cell r="B16">
            <v>38102</v>
          </cell>
          <cell r="C16" t="str">
            <v>TOMADA 2P+T 20A, 250V  (APENAS MODULO)</v>
          </cell>
          <cell r="D16" t="str">
            <v>UN</v>
          </cell>
          <cell r="E16">
            <v>1</v>
          </cell>
          <cell r="F16">
            <v>8.6</v>
          </cell>
          <cell r="G16">
            <v>8.6</v>
          </cell>
          <cell r="H16">
            <v>8.6</v>
          </cell>
          <cell r="I16">
            <v>8.6</v>
          </cell>
          <cell r="J16" t="str">
            <v>TOMADA 2P+T 20A, 250V  (APENAS MODULO)</v>
          </cell>
        </row>
        <row r="17">
          <cell r="B17">
            <v>91928</v>
          </cell>
          <cell r="C17" t="str">
            <v>CABO DE COBRE FLEXÍVEL ISOLADO, 4 MM², ANTI-CHAMA 450/750 V, PARA CIRCUITOS TERMINAIS - FORNECIMENTO E INSTALAÇÃO. AF_12/2015</v>
          </cell>
          <cell r="D17" t="str">
            <v>M</v>
          </cell>
          <cell r="E17">
            <v>8.4502985074626871</v>
          </cell>
          <cell r="F17">
            <v>6.04</v>
          </cell>
          <cell r="G17">
            <v>51.03980298507463</v>
          </cell>
          <cell r="H17">
            <v>6.19</v>
          </cell>
          <cell r="I17">
            <v>52.307347761194038</v>
          </cell>
          <cell r="J17" t="str">
            <v>CABO DE COBRE FLEXÍVEL ISOLADO, 4 MM², ANTI-CHAMA 450/750 V, PARA CIRCUITOS TERMINAIS - FORNECIMENTO E INSTALAÇÃO. AF_12/2015</v>
          </cell>
        </row>
        <row r="18">
          <cell r="B18"/>
          <cell r="C18"/>
          <cell r="D18" t="str">
            <v>SUBTOTAL (R$)</v>
          </cell>
          <cell r="E18"/>
          <cell r="F18" t="str">
            <v>DESONERADO</v>
          </cell>
          <cell r="G18">
            <v>91.36</v>
          </cell>
          <cell r="H18" t="str">
            <v>ONERADO</v>
          </cell>
          <cell r="I18">
            <v>94.35</v>
          </cell>
        </row>
        <row r="19">
          <cell r="B19"/>
          <cell r="C19"/>
          <cell r="D19"/>
          <cell r="E19"/>
          <cell r="F19"/>
          <cell r="G19"/>
          <cell r="H19"/>
          <cell r="I19"/>
        </row>
        <row r="20">
          <cell r="B20" t="str">
            <v>02.INEL.PONT.004/01 COM MODIFICAÇÕES</v>
          </cell>
        </row>
        <row r="21">
          <cell r="B21" t="str">
            <v>CP-003E</v>
          </cell>
          <cell r="C21" t="str">
            <v xml:space="preserve">D I S C R I M I N A Ç Ã O </v>
          </cell>
          <cell r="D21" t="str">
            <v>UNIDADE:</v>
          </cell>
          <cell r="E21" t="str">
            <v>un</v>
          </cell>
          <cell r="F21" t="str">
            <v>CUSTO DESONERADO (RS)</v>
          </cell>
          <cell r="G21"/>
          <cell r="H21" t="str">
            <v>CUSTO SEM DESONERAÇÃO (RS)</v>
          </cell>
          <cell r="I21"/>
          <cell r="J21">
            <v>99.96</v>
          </cell>
          <cell r="K21">
            <v>102.95</v>
          </cell>
          <cell r="L21" t="str">
            <v>PONTO DE TOMADA DUPLA (2X 2P + T DE 20A) DE SOBREPOR (COM ELETRODUTO RÍGIDO DE AÇO GALVANIZADO 1''), COM CABO DE 4,0 MM² FLEXÍVEL, ANTI-CHAMA, ISOLAMENTO DE 750 V, 70°C, EXCLUSIVE CONDULETE.</v>
          </cell>
        </row>
        <row r="22">
          <cell r="B22" t="str">
            <v>CÓDIGO</v>
          </cell>
          <cell r="C22" t="str">
            <v>PONTO DE TOMADA DUPLA (2X 2P + T DE 20A) DE SOBREPOR (COM ELETRODUTO RÍGIDO DE AÇO GALVANIZADO 1''), COM CABO DE 4,0 MM² FLEXÍVEL, ANTI-CHAMA, ISOLAMENTO DE 750 V, 70°C, EXCLUSIVE CONDULETE.</v>
          </cell>
          <cell r="D22" t="str">
            <v>UND</v>
          </cell>
          <cell r="E22" t="str">
            <v>QUANTIDADE</v>
          </cell>
          <cell r="F22" t="str">
            <v>UNITÁRIO</v>
          </cell>
          <cell r="G22" t="str">
            <v>TOTAL</v>
          </cell>
          <cell r="H22" t="str">
            <v>UNITÁRIO</v>
          </cell>
          <cell r="I22" t="str">
            <v>TOTAL</v>
          </cell>
        </row>
        <row r="23">
          <cell r="B23">
            <v>95750</v>
          </cell>
          <cell r="C23" t="str">
            <v>ELETRODUTO DE AÇO GALVANIZADO, CLASSE LEVE, DN 25 MM (1), APARENTE, INSTALADO EM PAREDE - FORNECIMENTO E INSTALAÇÃO. AF_11/2016_P</v>
          </cell>
          <cell r="D23" t="str">
            <v>M</v>
          </cell>
          <cell r="E23">
            <v>1.346938775510204</v>
          </cell>
          <cell r="F23">
            <v>23.55</v>
          </cell>
          <cell r="G23">
            <v>31.720408163265304</v>
          </cell>
          <cell r="H23">
            <v>24.83</v>
          </cell>
          <cell r="I23">
            <v>33.444489795918365</v>
          </cell>
          <cell r="J23" t="str">
            <v>ELETRODUTO DE AÇO GALVANIZADO, CLASSE LEVE, DN 25 MM (1), APARENTE, INSTALADO EM PAREDE - FORNECIMENTO E INSTALAÇÃO. AF_11/2016_P</v>
          </cell>
        </row>
        <row r="24">
          <cell r="B24">
            <v>38102</v>
          </cell>
          <cell r="C24" t="str">
            <v>TOMADA 2P+T 20A, 250V  (APENAS MODULO)</v>
          </cell>
          <cell r="D24" t="str">
            <v>UN</v>
          </cell>
          <cell r="E24">
            <v>2</v>
          </cell>
          <cell r="F24">
            <v>8.6</v>
          </cell>
          <cell r="G24">
            <v>17.2</v>
          </cell>
          <cell r="H24">
            <v>8.6</v>
          </cell>
          <cell r="I24">
            <v>17.2</v>
          </cell>
          <cell r="J24" t="str">
            <v>TOMADA 2P+T 20A, 250V  (APENAS MODULO)</v>
          </cell>
        </row>
        <row r="25">
          <cell r="B25">
            <v>91928</v>
          </cell>
          <cell r="C25" t="str">
            <v>CABO DE COBRE FLEXÍVEL ISOLADO, 4 MM², ANTI-CHAMA 450/750 V, PARA CIRCUITOS TERMINAIS - FORNECIMENTO E INSTALAÇÃO. AF_12/2015</v>
          </cell>
          <cell r="D25" t="str">
            <v>M</v>
          </cell>
          <cell r="E25">
            <v>8.4502985074626871</v>
          </cell>
          <cell r="F25">
            <v>6.04</v>
          </cell>
          <cell r="G25">
            <v>51.03980298507463</v>
          </cell>
          <cell r="H25">
            <v>6.19</v>
          </cell>
          <cell r="I25">
            <v>52.307347761194038</v>
          </cell>
          <cell r="J25" t="str">
            <v>CABO DE COBRE FLEXÍVEL ISOLADO, 4 MM², ANTI-CHAMA 450/750 V, PARA CIRCUITOS TERMINAIS - FORNECIMENTO E INSTALAÇÃO. AF_12/2015</v>
          </cell>
        </row>
        <row r="26">
          <cell r="B26"/>
          <cell r="C26"/>
          <cell r="D26" t="str">
            <v>SUBTOTAL (R$)</v>
          </cell>
          <cell r="E26"/>
          <cell r="F26" t="str">
            <v>DESONERADO</v>
          </cell>
          <cell r="G26">
            <v>99.96</v>
          </cell>
          <cell r="H26" t="str">
            <v>ONERADO</v>
          </cell>
          <cell r="I26">
            <v>102.95</v>
          </cell>
        </row>
        <row r="27">
          <cell r="B27"/>
          <cell r="C27"/>
          <cell r="D27"/>
          <cell r="E27"/>
          <cell r="F27"/>
          <cell r="G27"/>
          <cell r="H27"/>
          <cell r="I27"/>
        </row>
        <row r="28">
          <cell r="B28" t="str">
            <v>02.INEL.PONT.004/01 COM MODIFICAÇÕES</v>
          </cell>
        </row>
        <row r="29">
          <cell r="B29" t="str">
            <v>CP-004E</v>
          </cell>
          <cell r="C29" t="str">
            <v xml:space="preserve">D I S C R I M I N A Ç Ã O </v>
          </cell>
          <cell r="D29" t="str">
            <v>UNIDADE:</v>
          </cell>
          <cell r="E29" t="str">
            <v>un</v>
          </cell>
          <cell r="F29" t="str">
            <v>CUSTO DESONERADO (RS)</v>
          </cell>
          <cell r="G29"/>
          <cell r="H29" t="str">
            <v>CUSTO SEM DESONERAÇÃO (RS)</v>
          </cell>
          <cell r="I29"/>
          <cell r="J29">
            <v>144.24</v>
          </cell>
          <cell r="K29">
            <v>153.56</v>
          </cell>
          <cell r="L29" t="str">
            <v>PONTO PARA LUMINÁRIA DE EMERGÊNCIA ACIMA DO FORRO OU NA PAREDE (A 2,5M DO PISO), COM ELETRODUTO RÍGIDO PVC DE 3/4'', CAIXINHA 4X2, TOMADA 2P+T 10A E CABO DE 1,5 MM² FLEXÍVEL, ANTI-CHAMA, ISOLAMENTO DE 750 V, 70°C.</v>
          </cell>
        </row>
        <row r="30">
          <cell r="B30" t="str">
            <v>CÓDIGO</v>
          </cell>
          <cell r="C30" t="str">
            <v>PONTO PARA LUMINÁRIA DE EMERGÊNCIA ACIMA DO FORRO OU NA PAREDE (A 2,5M DO PISO), COM ELETRODUTO RÍGIDO PVC DE 3/4'', CAIXINHA 4X2, TOMADA 2P+T 10A E CABO DE 1,5 MM² FLEXÍVEL, ANTI-CHAMA, ISOLAMENTO DE 750 V, 70°C.</v>
          </cell>
          <cell r="D30" t="str">
            <v>UND</v>
          </cell>
          <cell r="E30" t="str">
            <v>QUANTIDADE</v>
          </cell>
          <cell r="F30" t="str">
            <v>UNITÁRIO</v>
          </cell>
          <cell r="G30" t="str">
            <v>TOTAL</v>
          </cell>
          <cell r="H30" t="str">
            <v>UNITÁRIO</v>
          </cell>
          <cell r="I30" t="str">
            <v>TOTAL</v>
          </cell>
        </row>
        <row r="31">
          <cell r="B31" t="str">
            <v>A05E</v>
          </cell>
          <cell r="C31" t="str">
            <v>ELETRODUTO RÍGIDO PVC DE 3/4'', APARENTE, FIXADO POR ABRAÇADEIRAS METÁLICAS TIPO D. FORNECIMENTO E INSTALAÇÃO</v>
          </cell>
          <cell r="D31" t="str">
            <v>M</v>
          </cell>
          <cell r="E31">
            <v>6.7466666666666661</v>
          </cell>
          <cell r="F31">
            <v>8.1</v>
          </cell>
          <cell r="G31">
            <v>54.647999999999996</v>
          </cell>
          <cell r="H31">
            <v>8.77</v>
          </cell>
          <cell r="I31">
            <v>59.168266666666661</v>
          </cell>
          <cell r="J31" t="str">
            <v>ELETRODUTO RÍGIDO PVC DE 3/4'', APARENTE, FIXADO POR ABRAÇADEIRAS METÁLICAS TIPO D. FORNECIMENTO E INSTALAÇÃO</v>
          </cell>
        </row>
        <row r="32">
          <cell r="B32">
            <v>91940</v>
          </cell>
          <cell r="C32" t="str">
            <v>CAIXA RETANGULAR 4" X 2" MÉDIA (1,30 M DO PISO), PVC, INSTALADA EM PAREDE - FORNECIMENTO E INSTALAÇÃO. AF_12/2015</v>
          </cell>
          <cell r="D32" t="str">
            <v>UN</v>
          </cell>
          <cell r="E32">
            <v>1</v>
          </cell>
          <cell r="F32">
            <v>9.76</v>
          </cell>
          <cell r="G32">
            <v>9.76</v>
          </cell>
          <cell r="H32">
            <v>10.73</v>
          </cell>
          <cell r="I32">
            <v>10.73</v>
          </cell>
          <cell r="J32" t="str">
            <v>CAIXA RETANGULAR 4" X 2" MÉDIA (1,30 M DO PISO), PVC, INSTALADA EM PAREDE - FORNECIMENTO E INSTALAÇÃO. AF_12/2015</v>
          </cell>
        </row>
        <row r="33">
          <cell r="B33">
            <v>91996</v>
          </cell>
          <cell r="C33" t="str">
            <v>TOMADA MÉDIA DE EMBUTIR (1 MÓDULO), 2P+T 10 A, INCLUINDO SUPORTE E PLACA - FORNECIMENTO E INSTALAÇÃO. AF_12/2015</v>
          </cell>
          <cell r="D33" t="str">
            <v>UN</v>
          </cell>
          <cell r="E33">
            <v>1</v>
          </cell>
          <cell r="F33">
            <v>22.36</v>
          </cell>
          <cell r="G33">
            <v>22.36</v>
          </cell>
          <cell r="H33">
            <v>23.83</v>
          </cell>
          <cell r="I33">
            <v>23.83</v>
          </cell>
          <cell r="J33" t="str">
            <v>TOMADA MÉDIA DE EMBUTIR (1 MÓDULO), 2P+T 10 A, INCLUINDO SUPORTE E PLACA - FORNECIMENTO E INSTALAÇÃO. AF_12/2015</v>
          </cell>
        </row>
        <row r="34">
          <cell r="B34">
            <v>91924</v>
          </cell>
          <cell r="C34" t="str">
            <v>CABO DE COBRE FLEXÍVEL ISOLADO, 1,5 MM², ANTI-CHAMA 450/750 V, PARA CIRCUITOS TERMINAIS - FORNECIMENTO E INSTALAÇÃO. AF_12/2015</v>
          </cell>
          <cell r="D34" t="str">
            <v>M</v>
          </cell>
          <cell r="E34">
            <v>23.650000000000002</v>
          </cell>
          <cell r="F34">
            <v>2.4300000000000002</v>
          </cell>
          <cell r="G34">
            <v>57.469500000000011</v>
          </cell>
          <cell r="H34">
            <v>2.5299999999999998</v>
          </cell>
          <cell r="I34">
            <v>59.834499999999998</v>
          </cell>
          <cell r="J34" t="str">
            <v>CABO DE COBRE FLEXÍVEL ISOLADO, 1,5 MM², ANTI-CHAMA 450/750 V, PARA CIRCUITOS TERMINAIS - FORNECIMENTO E INSTALAÇÃO. AF_12/2015</v>
          </cell>
        </row>
        <row r="35">
          <cell r="B35"/>
          <cell r="C35"/>
          <cell r="D35" t="str">
            <v>SUBTOTAL (R$)</v>
          </cell>
          <cell r="E35"/>
          <cell r="F35" t="str">
            <v>DESONERADO</v>
          </cell>
          <cell r="G35">
            <v>144.24</v>
          </cell>
          <cell r="H35" t="str">
            <v>ONERADO</v>
          </cell>
          <cell r="I35">
            <v>153.56</v>
          </cell>
        </row>
        <row r="36">
          <cell r="B36"/>
          <cell r="C36"/>
          <cell r="D36"/>
          <cell r="E36"/>
          <cell r="F36"/>
          <cell r="G36"/>
          <cell r="H36"/>
          <cell r="I36"/>
        </row>
        <row r="37">
          <cell r="B37"/>
          <cell r="C37"/>
          <cell r="D37"/>
          <cell r="E37"/>
          <cell r="F37"/>
          <cell r="G37"/>
          <cell r="H37"/>
          <cell r="I37"/>
        </row>
        <row r="38">
          <cell r="B38" t="str">
            <v>02.INEL.PONT.006/01 COM MODIFICAÇÕES (ELETRODUTOS) + AUXILIAR (CAIXA POLAR) + 10754/ORSE (CABO MULTIPOLAR)</v>
          </cell>
        </row>
        <row r="39">
          <cell r="B39" t="str">
            <v>CP-005E</v>
          </cell>
          <cell r="C39" t="str">
            <v xml:space="preserve">D I S C R I M I N A Ç Ã O </v>
          </cell>
          <cell r="D39" t="str">
            <v>UNIDADE:</v>
          </cell>
          <cell r="E39" t="str">
            <v>un</v>
          </cell>
          <cell r="F39" t="str">
            <v>CUSTO DESONERADO (RS)</v>
          </cell>
          <cell r="G39"/>
          <cell r="H39" t="str">
            <v>CUSTO SEM DESONERAÇÃO (RS)</v>
          </cell>
          <cell r="I39"/>
          <cell r="J39">
            <v>455.36</v>
          </cell>
          <cell r="K39">
            <v>473.09</v>
          </cell>
          <cell r="L39" t="str">
            <v>PONTO DE UTILIZAÇÃO PARA AR CONDICIONADO (2,30M DO PISO), COM CABO DE 4,0 MM² FLEXÍVEL, ANTI-CHAMA, 450/750 V (ATÉ A EVAPORADORA) E CABO MULTIPOLAR 3X4,0MM² FLEXÍVEL 1KV POR CIMA DO FORRO (ENTRE EVAPORADORA E CONDENSADORA), INCLUSO ELETRODUTO RÍGIDO PVC DE 1'' E QUEBRA DE PAREDE.</v>
          </cell>
        </row>
        <row r="40">
          <cell r="B40" t="str">
            <v>CÓDIGO</v>
          </cell>
          <cell r="C40" t="str">
            <v>PONTO DE UTILIZAÇÃO PARA AR CONDICIONADO (2,30M DO PISO), COM CABO DE 4,0 MM² FLEXÍVEL, ANTI-CHAMA, 450/750 V (ATÉ A EVAPORADORA) E CABO MULTIPOLAR 3X4,0MM² FLEXÍVEL 1KV POR CIMA DO FORRO (ENTRE EVAPORADORA E CONDENSADORA), INCLUSO ELETRODUTO RÍGIDO PVC DE 1'' E QUEBRA DE PAREDE.</v>
          </cell>
          <cell r="D40" t="str">
            <v>UND</v>
          </cell>
          <cell r="E40" t="str">
            <v>QUANTIDADE</v>
          </cell>
          <cell r="F40" t="str">
            <v>UNITÁRIO</v>
          </cell>
          <cell r="G40" t="str">
            <v>TOTAL</v>
          </cell>
          <cell r="H40" t="str">
            <v>UNITÁRIO</v>
          </cell>
          <cell r="I40" t="str">
            <v>TOTAL</v>
          </cell>
        </row>
        <row r="41">
          <cell r="B41" t="str">
            <v>A01E</v>
          </cell>
          <cell r="C41" t="str">
            <v>ELETRODUTO RÍGIDO PVC DE 1'' (32MM) EMBUTIDO EM PAREDE, INCLUINDO RASGO. FORNECIMENTO E INSTALAÇÃO</v>
          </cell>
          <cell r="D41" t="str">
            <v>M</v>
          </cell>
          <cell r="E41">
            <v>1.7207666666666668</v>
          </cell>
          <cell r="F41">
            <v>20.91</v>
          </cell>
          <cell r="G41">
            <v>35.981231000000001</v>
          </cell>
          <cell r="H41">
            <v>23.1</v>
          </cell>
          <cell r="I41">
            <v>39.749710000000007</v>
          </cell>
          <cell r="J41" t="str">
            <v>ELETRODUTO RÍGIDO PVC DE 1'' (32MM) EMBUTIDO EM PAREDE, INCLUINDO RASGO. FORNECIMENTO E INSTALAÇÃO</v>
          </cell>
        </row>
        <row r="42">
          <cell r="B42" t="str">
            <v>A12E</v>
          </cell>
          <cell r="C42" t="str">
            <v>CAIXA DE PRÉ INSTALAÇÃO PARA AR CONDICIONADO, COM CAIXA DE PASSAGEM POLAR, FORNECIMENTO E INSTALAÇÃO</v>
          </cell>
          <cell r="D42" t="str">
            <v>UN</v>
          </cell>
          <cell r="E42">
            <v>1</v>
          </cell>
          <cell r="F42">
            <v>73.86</v>
          </cell>
          <cell r="G42">
            <v>73.86</v>
          </cell>
          <cell r="H42">
            <v>76.81</v>
          </cell>
          <cell r="I42">
            <v>76.81</v>
          </cell>
          <cell r="J42" t="str">
            <v>CAIXA DE PRÉ INSTALAÇÃO PARA AR CONDICIONADO, COM CAIXA DE PASSAGEM POLAR, FORNECIMENTO E INSTALAÇÃO</v>
          </cell>
        </row>
        <row r="43">
          <cell r="B43">
            <v>91222</v>
          </cell>
          <cell r="C43" t="str">
            <v>RASGO EM ALVENARIA PARA RAMAIS/ DISTRIBUIÇÃO COM DIÂMETROS MAIORES QUE 40 MM E MENORES OU IGUAIS A 75 MM. AF_05/2015</v>
          </cell>
          <cell r="D43" t="str">
            <v>M</v>
          </cell>
          <cell r="E43">
            <v>0.5</v>
          </cell>
          <cell r="F43">
            <v>9.25</v>
          </cell>
          <cell r="G43">
            <v>4.625</v>
          </cell>
          <cell r="H43">
            <v>10.45</v>
          </cell>
          <cell r="I43">
            <v>5.2249999999999996</v>
          </cell>
          <cell r="J43" t="str">
            <v>RASGO EM ALVENARIA PARA RAMAIS/ DISTRIBUIÇÃO COM DIÂMETROS MAIORES QUE 40 MM E MENORES OU IGUAIS A 75 MM. AF_05/2015</v>
          </cell>
        </row>
        <row r="44">
          <cell r="B44">
            <v>90467</v>
          </cell>
          <cell r="C44" t="str">
            <v>CHUMBAMENTO LINEAR EM ALVENARIA PARA RAMAIS/DISTRIBUIÇÃO COM DIÂMETROS MAIORES QUE 40 MM E MENORES OU IGUAIS A 75 MM. AF_05/2015</v>
          </cell>
          <cell r="D44" t="str">
            <v>M</v>
          </cell>
          <cell r="E44">
            <v>0.5</v>
          </cell>
          <cell r="F44">
            <v>13.97</v>
          </cell>
          <cell r="G44">
            <v>6.9850000000000003</v>
          </cell>
          <cell r="H44">
            <v>15.55</v>
          </cell>
          <cell r="I44">
            <v>7.7750000000000004</v>
          </cell>
          <cell r="J44" t="str">
            <v>CHUMBAMENTO LINEAR EM ALVENARIA PARA RAMAIS/DISTRIBUIÇÃO COM DIÂMETROS MAIORES QUE 40 MM E MENORES OU IGUAIS A 75 MM. AF_05/2015</v>
          </cell>
        </row>
        <row r="45">
          <cell r="B45">
            <v>91928</v>
          </cell>
          <cell r="C45" t="str">
            <v>CABO DE COBRE FLEXÍVEL ISOLADO, 4 MM², ANTI-CHAMA 450/750 V, PARA CIRCUITOS TERMINAIS - FORNECIMENTO E INSTALAÇÃO. AF_12/2015</v>
          </cell>
          <cell r="D45" t="str">
            <v>M</v>
          </cell>
          <cell r="E45">
            <v>21.01</v>
          </cell>
          <cell r="F45">
            <v>6.04</v>
          </cell>
          <cell r="G45">
            <v>126.9004</v>
          </cell>
          <cell r="H45">
            <v>6.19</v>
          </cell>
          <cell r="I45">
            <v>130.05190000000002</v>
          </cell>
          <cell r="J45" t="str">
            <v>CABO DE COBRE FLEXÍVEL ISOLADO, 4 MM², ANTI-CHAMA 450/750 V, PARA CIRCUITOS TERMINAIS - FORNECIMENTO E INSTALAÇÃO. AF_12/2015</v>
          </cell>
        </row>
        <row r="46">
          <cell r="B46">
            <v>39259</v>
          </cell>
          <cell r="C46" t="str">
            <v>CABO MULTIPOLAR DE COBRE, FLEXIVEL, CLASSE 4 OU 5, ISOLACAO EM HEPR, COBERTURA EM PVC-ST2, ANTICHAMA BWF-B, 0,6/1 KV, 3 CONDUTORES DE 4 MM2</v>
          </cell>
          <cell r="D46" t="str">
            <v>M</v>
          </cell>
          <cell r="E46">
            <v>11.22</v>
          </cell>
          <cell r="F46">
            <v>13.79</v>
          </cell>
          <cell r="G46">
            <v>154.72380000000001</v>
          </cell>
          <cell r="H46">
            <v>13.79</v>
          </cell>
          <cell r="I46">
            <v>154.72380000000001</v>
          </cell>
          <cell r="J46" t="str">
            <v>CABO MULTIPOLAR DE COBRE, FLEXIVEL, CLASSE 4 OU 5, ISOLACAO EM HEPR, COBERTURA EM PVC-ST2, ANTICHAMA BWF-B, 0,6/1 KV, 3 CONDUTORES DE 4 MM2</v>
          </cell>
        </row>
        <row r="47">
          <cell r="B47">
            <v>88264</v>
          </cell>
          <cell r="C47" t="str">
            <v>ELETRICISTA COM ENCARGOS COMPLEMENTARES</v>
          </cell>
          <cell r="D47" t="str">
            <v>H</v>
          </cell>
          <cell r="E47">
            <v>1.65</v>
          </cell>
          <cell r="F47">
            <v>17.75</v>
          </cell>
          <cell r="G47">
            <v>29.287499999999998</v>
          </cell>
          <cell r="H47">
            <v>20.010000000000002</v>
          </cell>
          <cell r="I47">
            <v>33.016500000000001</v>
          </cell>
        </row>
        <row r="48">
          <cell r="B48">
            <v>88316</v>
          </cell>
          <cell r="C48" t="str">
            <v>SERVENTE COM ENCARGOS COMPLEMENTARES</v>
          </cell>
          <cell r="D48" t="str">
            <v>H</v>
          </cell>
          <cell r="E48">
            <v>1.65</v>
          </cell>
          <cell r="F48">
            <v>13.94</v>
          </cell>
          <cell r="G48">
            <v>23.000999999999998</v>
          </cell>
          <cell r="H48">
            <v>15.6</v>
          </cell>
          <cell r="I48">
            <v>25.74</v>
          </cell>
        </row>
        <row r="49">
          <cell r="B49"/>
          <cell r="C49"/>
          <cell r="D49" t="str">
            <v>SUBTOTAL (R$)</v>
          </cell>
          <cell r="E49"/>
          <cell r="F49" t="str">
            <v>DESONERADO</v>
          </cell>
          <cell r="G49">
            <v>455.36</v>
          </cell>
          <cell r="H49" t="str">
            <v>ONERADO</v>
          </cell>
          <cell r="I49">
            <v>473.09</v>
          </cell>
        </row>
        <row r="50">
          <cell r="B50"/>
          <cell r="C50"/>
          <cell r="D50"/>
          <cell r="E50"/>
          <cell r="F50"/>
          <cell r="G50"/>
          <cell r="H50"/>
          <cell r="I50"/>
        </row>
        <row r="51">
          <cell r="B51" t="str">
            <v>02.INEL.PONT.006/01 COM MODIFICAÇÕES</v>
          </cell>
        </row>
        <row r="52">
          <cell r="B52" t="str">
            <v>CP-006E</v>
          </cell>
          <cell r="C52" t="str">
            <v xml:space="preserve">D I S C R I M I N A Ç Ã O </v>
          </cell>
          <cell r="D52" t="str">
            <v>UNIDADE:</v>
          </cell>
          <cell r="E52" t="str">
            <v>un</v>
          </cell>
          <cell r="F52" t="str">
            <v>CUSTO DESONERADO (RS)</v>
          </cell>
          <cell r="G52"/>
          <cell r="H52" t="str">
            <v>CUSTO SEM DESONERAÇÃO (RS)</v>
          </cell>
          <cell r="I52"/>
          <cell r="J52">
            <v>115.1</v>
          </cell>
          <cell r="K52">
            <v>122.91</v>
          </cell>
          <cell r="L52" t="str">
            <v>PONTO DE UTILIZAÇÃO PARA EXAUSTOR, INSTALADO A 2,50M DE ALTURA, COM CABO DE 4,0 MM² FLEXÍVEL, ANTI-CHAMA, ISOLAMENTO DE 750 V, 70°C, ELETRODUTO RÍGIDO PVC DE 1'' E QUEBRA DE PAREDE.</v>
          </cell>
        </row>
        <row r="53">
          <cell r="B53" t="str">
            <v>CÓDIGO</v>
          </cell>
          <cell r="C53" t="str">
            <v>PONTO DE UTILIZAÇÃO PARA EXAUSTOR, INSTALADO A 2,50M DE ALTURA, COM CABO DE 4,0 MM² FLEXÍVEL, ANTI-CHAMA, ISOLAMENTO DE 750 V, 70°C, ELETRODUTO RÍGIDO PVC DE 1'' E QUEBRA DE PAREDE.</v>
          </cell>
          <cell r="D53" t="str">
            <v>UND</v>
          </cell>
          <cell r="E53" t="str">
            <v>QUANTIDADE</v>
          </cell>
          <cell r="F53" t="str">
            <v>UNITÁRIO</v>
          </cell>
          <cell r="G53" t="str">
            <v>TOTAL</v>
          </cell>
          <cell r="H53" t="str">
            <v>UNITÁRIO</v>
          </cell>
          <cell r="I53" t="str">
            <v>TOTAL</v>
          </cell>
        </row>
        <row r="54">
          <cell r="B54" t="str">
            <v>A01E</v>
          </cell>
          <cell r="C54" t="str">
            <v>ELETRODUTO RÍGIDO PVC DE 1'' (32MM) EMBUTIDO EM PAREDE, INCLUINDO RASGO. FORNECIMENTO E INSTALAÇÃO</v>
          </cell>
          <cell r="D54" t="str">
            <v>M</v>
          </cell>
          <cell r="E54">
            <v>1.7207666666666668</v>
          </cell>
          <cell r="F54">
            <v>20.91</v>
          </cell>
          <cell r="G54">
            <v>35.981231000000001</v>
          </cell>
          <cell r="H54">
            <v>23.1</v>
          </cell>
          <cell r="I54">
            <v>39.749710000000007</v>
          </cell>
          <cell r="J54" t="str">
            <v>ELETRODUTO RÍGIDO PVC DE 1'' (32MM) EMBUTIDO EM PAREDE, INCLUINDO RASGO. FORNECIMENTO E INSTALAÇÃO</v>
          </cell>
        </row>
        <row r="55">
          <cell r="B55">
            <v>90456</v>
          </cell>
          <cell r="C55" t="str">
            <v>QUEBRA EM ALVENARIA PARA INSTALAÇÃO DE CAIXA DE TOMADA (4X4 OU 4X2). AF_05/2015</v>
          </cell>
          <cell r="D55" t="str">
            <v>UN</v>
          </cell>
          <cell r="E55">
            <v>1</v>
          </cell>
          <cell r="F55">
            <v>2.76</v>
          </cell>
          <cell r="G55">
            <v>2.76</v>
          </cell>
          <cell r="H55">
            <v>3.11</v>
          </cell>
          <cell r="I55">
            <v>3.11</v>
          </cell>
          <cell r="J55" t="str">
            <v>QUEBRA EM ALVENARIA PARA INSTALAÇÃO DE CAIXA DE TOMADA (4X4 OU 4X2). AF_05/2015</v>
          </cell>
        </row>
        <row r="56">
          <cell r="B56">
            <v>91939</v>
          </cell>
          <cell r="C56" t="str">
            <v>CAIXA RETANGULAR 4" X 2" ALTA (2,00 M DO PISO), PVC, INSTALADA EM PAREDE - FORNECIMENTO E INSTALAÇÃO. AF_12/2015</v>
          </cell>
          <cell r="D56" t="str">
            <v>UN</v>
          </cell>
          <cell r="E56">
            <v>1</v>
          </cell>
          <cell r="F56">
            <v>18.29</v>
          </cell>
          <cell r="G56">
            <v>18.29</v>
          </cell>
          <cell r="H56">
            <v>20.3</v>
          </cell>
          <cell r="I56">
            <v>20.3</v>
          </cell>
          <cell r="J56" t="str">
            <v>CAIXA RETANGULAR 4" X 2" ALTA (2,00 M DO PISO), PVC, INSTALADA EM PAREDE - FORNECIMENTO E INSTALAÇÃO. AF_12/2015</v>
          </cell>
        </row>
        <row r="57">
          <cell r="B57">
            <v>91945</v>
          </cell>
          <cell r="C57" t="str">
            <v>SUPORTE PARAFUSADO COM PLACA DE ENCAIXE 4" X 2" ALTO (2,00 M DO PISO) PARA PONTO ELÉTRICO - FORNECIMENTO E INSTALAÇÃO. AF_12/2015</v>
          </cell>
          <cell r="D57" t="str">
            <v>UN</v>
          </cell>
          <cell r="E57">
            <v>1</v>
          </cell>
          <cell r="F57">
            <v>7.03</v>
          </cell>
          <cell r="G57">
            <v>7.03</v>
          </cell>
          <cell r="H57">
            <v>7.44</v>
          </cell>
          <cell r="I57">
            <v>7.44</v>
          </cell>
          <cell r="J57" t="str">
            <v>SUPORTE PARAFUSADO COM PLACA DE ENCAIXE 4" X 2" ALTO (2,00 M DO PISO) PARA PONTO ELÉTRICO - FORNECIMENTO E INSTALAÇÃO. AF_12/2015</v>
          </cell>
        </row>
        <row r="58">
          <cell r="B58">
            <v>91928</v>
          </cell>
          <cell r="C58" t="str">
            <v>CABO DE COBRE FLEXÍVEL ISOLADO, 4 MM², ANTI-CHAMA 450/750 V, PARA CIRCUITOS TERMINAIS - FORNECIMENTO E INSTALAÇÃO. AF_12/2015</v>
          </cell>
          <cell r="D58" t="str">
            <v>M</v>
          </cell>
          <cell r="E58">
            <v>8.4502985074626871</v>
          </cell>
          <cell r="F58">
            <v>6.04</v>
          </cell>
          <cell r="G58">
            <v>51.03980298507463</v>
          </cell>
          <cell r="H58">
            <v>6.19</v>
          </cell>
          <cell r="I58">
            <v>52.307347761194038</v>
          </cell>
          <cell r="J58" t="str">
            <v>CABO DE COBRE FLEXÍVEL ISOLADO, 4 MM², ANTI-CHAMA 450/750 V, PARA CIRCUITOS TERMINAIS - FORNECIMENTO E INSTALAÇÃO. AF_12/2015</v>
          </cell>
        </row>
        <row r="59">
          <cell r="B59"/>
          <cell r="C59"/>
          <cell r="D59" t="str">
            <v>SUBTOTAL (R$)</v>
          </cell>
          <cell r="E59"/>
          <cell r="F59" t="str">
            <v>DESONERADO</v>
          </cell>
          <cell r="G59">
            <v>115.1</v>
          </cell>
          <cell r="H59" t="str">
            <v>ONERADO</v>
          </cell>
          <cell r="I59">
            <v>122.91</v>
          </cell>
        </row>
        <row r="60">
          <cell r="B60"/>
          <cell r="C60"/>
          <cell r="D60"/>
          <cell r="E60"/>
          <cell r="F60"/>
          <cell r="G60"/>
          <cell r="H60"/>
          <cell r="I60"/>
        </row>
        <row r="61">
          <cell r="B61"/>
        </row>
        <row r="62">
          <cell r="B62" t="str">
            <v>CP-007E</v>
          </cell>
          <cell r="C62" t="str">
            <v xml:space="preserve">D I S C R I M I N A Ç Ã O </v>
          </cell>
          <cell r="D62" t="str">
            <v>UNIDADE:</v>
          </cell>
          <cell r="E62" t="str">
            <v>un</v>
          </cell>
          <cell r="F62" t="str">
            <v>CUSTO DESONERADO (RS)</v>
          </cell>
          <cell r="G62"/>
          <cell r="H62" t="str">
            <v>CUSTO SEM DESONERAÇÃO (RS)</v>
          </cell>
          <cell r="I62"/>
          <cell r="J62">
            <v>352.2</v>
          </cell>
          <cell r="K62">
            <v>369.67</v>
          </cell>
          <cell r="L62" t="str">
            <v>INSTALAÇÃO DE CAIXA DE PASSAGEM DE SOBREPOR EM AÇO GALVANIZADO 20X20X9, COMO PREVISTO EM PROJETO</v>
          </cell>
        </row>
        <row r="63">
          <cell r="B63" t="str">
            <v>CÓDIGO</v>
          </cell>
          <cell r="C63" t="str">
            <v>INSTALAÇÃO DE CAIXA DE PASSAGEM DE SOBREPOR EM AÇO GALVANIZADO 20X20X9, COMO PREVISTO EM PROJETO</v>
          </cell>
          <cell r="D63" t="str">
            <v>UND</v>
          </cell>
          <cell r="E63" t="str">
            <v>QUANTIDADE</v>
          </cell>
          <cell r="F63" t="str">
            <v>UNITÁRIO</v>
          </cell>
          <cell r="G63" t="str">
            <v>TOTAL</v>
          </cell>
          <cell r="H63" t="str">
            <v>UNITÁRIO</v>
          </cell>
          <cell r="I63" t="str">
            <v>TOTAL</v>
          </cell>
        </row>
        <row r="64">
          <cell r="B64" t="str">
            <v>A01E</v>
          </cell>
          <cell r="C64" t="str">
            <v>ELETRODUTO RÍGIDO PVC DE 1'' (32MM) EMBUTIDO EM PAREDE, INCLUINDO RASGO. FORNECIMENTO E INSTALAÇÃO</v>
          </cell>
          <cell r="D64" t="str">
            <v>M</v>
          </cell>
          <cell r="E64">
            <v>1.7207666666666668</v>
          </cell>
          <cell r="F64">
            <v>20.91</v>
          </cell>
          <cell r="G64">
            <v>35.981231000000001</v>
          </cell>
          <cell r="H64">
            <v>23.1</v>
          </cell>
          <cell r="I64">
            <v>39.749710000000007</v>
          </cell>
          <cell r="J64" t="str">
            <v>ELETRODUTO RÍGIDO PVC DE 1'' (32MM) EMBUTIDO EM PAREDE, INCLUINDO RASGO. FORNECIMENTO E INSTALAÇÃO</v>
          </cell>
        </row>
        <row r="65">
          <cell r="B65" t="str">
            <v>A04E</v>
          </cell>
          <cell r="C65" t="str">
            <v>ELETRODUTO RÍGIDO PVC DE 1 1/4'' (40MM) EMBUTIDO NO PISO, INCLUINDO RASGO. FORNECIMENTO E INSTALAÇÃO</v>
          </cell>
          <cell r="D65" t="str">
            <v>M</v>
          </cell>
          <cell r="E65">
            <v>1.075800000000001</v>
          </cell>
          <cell r="F65">
            <v>29.39</v>
          </cell>
          <cell r="G65">
            <v>31.617762000000031</v>
          </cell>
          <cell r="H65">
            <v>32.4</v>
          </cell>
          <cell r="I65">
            <v>34.855920000000033</v>
          </cell>
          <cell r="J65" t="str">
            <v>ELETRODUTO RÍGIDO PVC DE 1 1/4'' (40MM) EMBUTIDO NO PISO, INCLUINDO RASGO. FORNECIMENTO E INSTALAÇÃO</v>
          </cell>
        </row>
        <row r="66">
          <cell r="B66" t="str">
            <v>A03E</v>
          </cell>
          <cell r="C66" t="str">
            <v>ELETRODUTO RÍGIDO PVC DE 1 1/4'' (40MM) EMBUTIDO EM PAREDE, INCLUINDO RASGO. FORNECIMENTO E INSTALAÇÃO</v>
          </cell>
          <cell r="D66" t="str">
            <v>M</v>
          </cell>
          <cell r="E66">
            <v>0.86020000000000008</v>
          </cell>
          <cell r="F66">
            <v>21.89</v>
          </cell>
          <cell r="G66">
            <v>18.829778000000001</v>
          </cell>
          <cell r="H66">
            <v>24.08</v>
          </cell>
          <cell r="I66">
            <v>20.713616000000002</v>
          </cell>
          <cell r="J66" t="str">
            <v>ELETRODUTO RÍGIDO PVC DE 1 1/4'' (40MM) EMBUTIDO EM PAREDE, INCLUINDO RASGO. FORNECIMENTO E INSTALAÇÃO</v>
          </cell>
        </row>
        <row r="67">
          <cell r="B67">
            <v>95749</v>
          </cell>
          <cell r="C67" t="str">
            <v>ELETRODUTO DE AÇO GALVANIZADO, CLASSE LEVE, DN 20 MM (3/4), APARENTE, INSTALADO EM PAREDE - FORNECIMENTO E INSTALAÇÃO. AF_11/2016_P</v>
          </cell>
          <cell r="D67" t="str">
            <v>M</v>
          </cell>
          <cell r="E67">
            <v>1.346938775510204</v>
          </cell>
          <cell r="F67">
            <v>19.920000000000002</v>
          </cell>
          <cell r="G67">
            <v>26.831020408163266</v>
          </cell>
          <cell r="H67">
            <v>21.07</v>
          </cell>
          <cell r="I67">
            <v>28.38</v>
          </cell>
          <cell r="J67" t="str">
            <v>ELETRODUTO DE AÇO GALVANIZADO, CLASSE LEVE, DN 20 MM (3/4), APARENTE, INSTALADO EM PAREDE - FORNECIMENTO E INSTALAÇÃO. AF_11/2016_P</v>
          </cell>
        </row>
        <row r="68">
          <cell r="B68">
            <v>91928</v>
          </cell>
          <cell r="C68" t="str">
            <v>CABO DE COBRE FLEXÍVEL ISOLADO, 4 MM², ANTI-CHAMA 450/750 V, PARA CIRCUITOS TERMINAIS - FORNECIMENTO E INSTALAÇÃO. AF_12/2015</v>
          </cell>
          <cell r="D68" t="str">
            <v>M</v>
          </cell>
          <cell r="E68">
            <v>29.460298507462689</v>
          </cell>
          <cell r="F68">
            <v>6.04</v>
          </cell>
          <cell r="G68">
            <v>177.94020298507465</v>
          </cell>
          <cell r="H68">
            <v>6.19</v>
          </cell>
          <cell r="I68">
            <v>182.35924776119404</v>
          </cell>
          <cell r="J68" t="str">
            <v>CABO DE COBRE FLEXÍVEL ISOLADO, 4 MM², ANTI-CHAMA 450/750 V, PARA CIRCUITOS TERMINAIS - FORNECIMENTO E INSTALAÇÃO. AF_12/2015</v>
          </cell>
          <cell r="L68"/>
        </row>
        <row r="69">
          <cell r="B69">
            <v>39771</v>
          </cell>
          <cell r="C69" t="str">
            <v>CAIXA DE PASSAGEM METALICA DE SOBREPOR COM TAMPA PARAFUSADA, DIMENSOES 20 X 20 X 10 CM</v>
          </cell>
          <cell r="D69" t="str">
            <v>UN</v>
          </cell>
          <cell r="E69">
            <v>1</v>
          </cell>
          <cell r="F69">
            <v>34.81</v>
          </cell>
          <cell r="G69">
            <v>34.81</v>
          </cell>
          <cell r="H69">
            <v>34.81</v>
          </cell>
          <cell r="I69">
            <v>34.81</v>
          </cell>
          <cell r="J69" t="str">
            <v>CAIXA DE PASSAGEM METALICA DE SOBREPOR COM TAMPA PARAFUSADA, DIMENSOES 20 X 20 X 10 CM</v>
          </cell>
        </row>
        <row r="70">
          <cell r="B70" t="str">
            <v>A13E</v>
          </cell>
          <cell r="C70" t="str">
            <v>CONECTOR RETO DE ALUMÍNIO PARA ELETRODUTO DE 1'', FORNECIMENTO E INSTALAÇÃO</v>
          </cell>
          <cell r="D70" t="str">
            <v>UN</v>
          </cell>
          <cell r="E70">
            <v>2</v>
          </cell>
          <cell r="F70">
            <v>3.59</v>
          </cell>
          <cell r="G70">
            <v>7.18</v>
          </cell>
          <cell r="H70">
            <v>3.72</v>
          </cell>
          <cell r="I70">
            <v>7.44</v>
          </cell>
          <cell r="J70" t="str">
            <v>CONECTOR RETO DE ALUMÍNIO PARA ELETRODUTO DE 1'', FORNECIMENTO E INSTALAÇÃO</v>
          </cell>
        </row>
        <row r="71">
          <cell r="B71">
            <v>88264</v>
          </cell>
          <cell r="C71" t="str">
            <v>ELETRICISTA COM ENCARGOS COMPLEMENTARES</v>
          </cell>
          <cell r="D71" t="str">
            <v>H</v>
          </cell>
          <cell r="E71">
            <v>0.6</v>
          </cell>
          <cell r="F71">
            <v>17.75</v>
          </cell>
          <cell r="G71">
            <v>10.65</v>
          </cell>
          <cell r="H71">
            <v>20.010000000000002</v>
          </cell>
          <cell r="I71">
            <v>12.006</v>
          </cell>
          <cell r="J71" t="str">
            <v>ELETRICISTA COM ENCARGOS COMPLEMENTARES</v>
          </cell>
        </row>
        <row r="72">
          <cell r="B72">
            <v>88316</v>
          </cell>
          <cell r="C72" t="str">
            <v>SERVENTE COM ENCARGOS COMPLEMENTARES</v>
          </cell>
          <cell r="D72" t="str">
            <v>H</v>
          </cell>
          <cell r="E72">
            <v>0.6</v>
          </cell>
          <cell r="F72">
            <v>13.94</v>
          </cell>
          <cell r="G72">
            <v>8.363999999999999</v>
          </cell>
          <cell r="H72">
            <v>15.6</v>
          </cell>
          <cell r="I72">
            <v>9.36</v>
          </cell>
          <cell r="J72" t="str">
            <v>SERVENTE COM ENCARGOS COMPLEMENTARES</v>
          </cell>
        </row>
        <row r="73">
          <cell r="B73"/>
          <cell r="C73"/>
          <cell r="D73" t="str">
            <v>SUBTOTAL (R$)</v>
          </cell>
          <cell r="E73"/>
          <cell r="F73" t="str">
            <v>DESONERADO</v>
          </cell>
          <cell r="G73">
            <v>352.2</v>
          </cell>
          <cell r="H73" t="str">
            <v>ONERADO</v>
          </cell>
          <cell r="I73">
            <v>369.67</v>
          </cell>
        </row>
        <row r="74">
          <cell r="B74"/>
          <cell r="C74"/>
          <cell r="D74"/>
          <cell r="E74"/>
          <cell r="F74"/>
          <cell r="G74"/>
        </row>
        <row r="75">
          <cell r="B75"/>
        </row>
        <row r="76">
          <cell r="B76" t="str">
            <v>CP-008E</v>
          </cell>
          <cell r="C76" t="str">
            <v xml:space="preserve">D I S C R I M I N A Ç Ã O </v>
          </cell>
          <cell r="D76" t="str">
            <v>UNIDADE:</v>
          </cell>
          <cell r="E76" t="str">
            <v>un</v>
          </cell>
          <cell r="F76" t="str">
            <v>CUSTO DESONERADO (RS)</v>
          </cell>
          <cell r="G76"/>
          <cell r="H76" t="str">
            <v>CUSTO SEM DESONERAÇÃO (RS)</v>
          </cell>
          <cell r="I76"/>
          <cell r="J76">
            <v>119.67</v>
          </cell>
          <cell r="K76">
            <v>131.59</v>
          </cell>
          <cell r="L76" t="str">
            <v>INSTALAÇÃO DE CAIXA DE PASSAGEM 4X4 PVC DE EMBUTIR, COM ELETRODUTO RÍGIDO PVC 1 1/4'' EMBUTIDO NA PAREDE E NO PISO</v>
          </cell>
        </row>
        <row r="77">
          <cell r="B77" t="str">
            <v>CÓDIGO</v>
          </cell>
          <cell r="C77" t="str">
            <v>INSTALAÇÃO DE CAIXA DE PASSAGEM 4X4 PVC DE EMBUTIR, COM ELETRODUTO RÍGIDO PVC 1 1/4'' EMBUTIDO NA PAREDE E NO PISO</v>
          </cell>
          <cell r="D77" t="str">
            <v>UND</v>
          </cell>
          <cell r="E77" t="str">
            <v>QUANTIDADE</v>
          </cell>
          <cell r="F77" t="str">
            <v>UNITÁRIO</v>
          </cell>
          <cell r="G77" t="str">
            <v>TOTAL</v>
          </cell>
          <cell r="H77" t="str">
            <v>UNITÁRIO</v>
          </cell>
          <cell r="I77" t="str">
            <v>TOTAL</v>
          </cell>
        </row>
        <row r="78">
          <cell r="B78" t="str">
            <v>A03E</v>
          </cell>
          <cell r="C78" t="str">
            <v>ELETRODUTO RÍGIDO PVC DE 1 1/4'' (40MM) EMBUTIDO EM PAREDE, INCLUINDO RASGO. FORNECIMENTO E INSTALAÇÃO</v>
          </cell>
          <cell r="D78" t="str">
            <v>M</v>
          </cell>
          <cell r="E78">
            <v>2.5410000000000004</v>
          </cell>
          <cell r="F78">
            <v>21.89</v>
          </cell>
          <cell r="G78">
            <v>55.622490000000006</v>
          </cell>
          <cell r="H78">
            <v>24.08</v>
          </cell>
          <cell r="I78">
            <v>61.187280000000001</v>
          </cell>
          <cell r="J78" t="str">
            <v>ELETRODUTO RÍGIDO PVC DE 1 1/4'' (40MM) EMBUTIDO EM PAREDE, INCLUINDO RASGO. FORNECIMENTO E INSTALAÇÃO</v>
          </cell>
        </row>
        <row r="79">
          <cell r="B79" t="str">
            <v>A04E</v>
          </cell>
          <cell r="C79" t="str">
            <v>ELETRODUTO RÍGIDO PVC DE 1 1/4'' (40MM) EMBUTIDO NO PISO, INCLUINDO RASGO. FORNECIMENTO E INSTALAÇÃO</v>
          </cell>
          <cell r="D79" t="str">
            <v>M</v>
          </cell>
          <cell r="E79">
            <v>1.7489999999999999</v>
          </cell>
          <cell r="F79">
            <v>29.39</v>
          </cell>
          <cell r="G79">
            <v>51.403109999999998</v>
          </cell>
          <cell r="H79">
            <v>32.4</v>
          </cell>
          <cell r="I79">
            <v>56.667599999999993</v>
          </cell>
          <cell r="J79" t="str">
            <v>ELETRODUTO RÍGIDO PVC DE 1 1/4'' (40MM) EMBUTIDO NO PISO, INCLUINDO RASGO. FORNECIMENTO E INSTALAÇÃO</v>
          </cell>
        </row>
        <row r="80">
          <cell r="B80">
            <v>91943</v>
          </cell>
          <cell r="C80" t="str">
            <v>CAIXA RETANGULAR 4" X 4" MÉDIA (1,30 M DO PISO), PVC, INSTALADA EM PAREDE - FORNECIMENTO E INSTALAÇÃO. AF_12/2015</v>
          </cell>
          <cell r="D80" t="str">
            <v>UN</v>
          </cell>
          <cell r="E80">
            <v>1</v>
          </cell>
          <cell r="F80">
            <v>12.64</v>
          </cell>
          <cell r="G80">
            <v>12.64</v>
          </cell>
          <cell r="H80">
            <v>13.74</v>
          </cell>
          <cell r="I80">
            <v>13.74</v>
          </cell>
          <cell r="J80" t="str">
            <v>CAIXA RETANGULAR 4" X 4" MÉDIA (1,30 M DO PISO), PVC, INSTALADA EM PAREDE - FORNECIMENTO E INSTALAÇÃO. AF_12/2015</v>
          </cell>
        </row>
        <row r="81">
          <cell r="B81"/>
          <cell r="C81"/>
          <cell r="D81" t="str">
            <v>SUBTOTAL (R$)</v>
          </cell>
          <cell r="E81"/>
          <cell r="F81" t="str">
            <v>DESONERADO</v>
          </cell>
          <cell r="G81">
            <v>119.67</v>
          </cell>
          <cell r="H81" t="str">
            <v>ONERADO</v>
          </cell>
          <cell r="I81">
            <v>131.59</v>
          </cell>
        </row>
        <row r="82">
          <cell r="B82"/>
          <cell r="C82"/>
          <cell r="D82"/>
          <cell r="E82"/>
          <cell r="F82"/>
          <cell r="G82"/>
        </row>
        <row r="83">
          <cell r="B83"/>
        </row>
        <row r="84">
          <cell r="B84" t="str">
            <v>CP-009E</v>
          </cell>
          <cell r="C84" t="str">
            <v xml:space="preserve">D I S C R I M I N A Ç Ã O </v>
          </cell>
          <cell r="D84" t="str">
            <v>UNIDADE:</v>
          </cell>
          <cell r="E84" t="str">
            <v>un</v>
          </cell>
          <cell r="F84" t="str">
            <v>CUSTO DESONERADO (RS)</v>
          </cell>
          <cell r="G84"/>
          <cell r="H84" t="str">
            <v>CUSTO SEM DESONERAÇÃO (RS)</v>
          </cell>
          <cell r="I84"/>
          <cell r="J84">
            <v>76.739999999999995</v>
          </cell>
          <cell r="K84">
            <v>82.69</v>
          </cell>
          <cell r="L84" t="str">
            <v>INSTALAÇÃO DE CAIXA DE PASSAGEM 4x2 PVC DE EMBUTIR, COM ELETRODUTO 1'' RÍGIDO PVC EMBUTIDO NA PAREDE E CABO 1,5MM2</v>
          </cell>
        </row>
        <row r="85">
          <cell r="B85" t="str">
            <v>CÓDIGO</v>
          </cell>
          <cell r="C85" t="str">
            <v>INSTALAÇÃO DE CAIXA DE PASSAGEM 4x2 PVC DE EMBUTIR, COM ELETRODUTO 1'' RÍGIDO PVC EMBUTIDO NA PAREDE E CABO 1,5MM2</v>
          </cell>
          <cell r="D85" t="str">
            <v>UND</v>
          </cell>
          <cell r="E85" t="str">
            <v>QUANTIDADE</v>
          </cell>
          <cell r="F85" t="str">
            <v>UNITÁRIO</v>
          </cell>
          <cell r="G85" t="str">
            <v>TOTAL</v>
          </cell>
          <cell r="H85" t="str">
            <v>UNITÁRIO</v>
          </cell>
          <cell r="I85" t="str">
            <v>TOTAL</v>
          </cell>
        </row>
        <row r="86">
          <cell r="B86" t="str">
            <v>A03E</v>
          </cell>
          <cell r="C86" t="str">
            <v>ELETRODUTO RÍGIDO PVC DE 1 1/4'' (40MM) EMBUTIDO EM PAREDE, INCLUINDO RASGO. FORNECIMENTO E INSTALAÇÃO</v>
          </cell>
          <cell r="D86" t="str">
            <v>M</v>
          </cell>
          <cell r="E86">
            <v>1.7207666666666668</v>
          </cell>
          <cell r="F86">
            <v>21.89</v>
          </cell>
          <cell r="G86">
            <v>37.667582333333335</v>
          </cell>
          <cell r="H86">
            <v>24.08</v>
          </cell>
          <cell r="I86">
            <v>41.436061333333335</v>
          </cell>
          <cell r="J86" t="str">
            <v>ELETRODUTO RÍGIDO PVC DE 1 1/4'' (40MM) EMBUTIDO EM PAREDE, INCLUINDO RASGO. FORNECIMENTO E INSTALAÇÃO</v>
          </cell>
        </row>
        <row r="87">
          <cell r="B87">
            <v>91924</v>
          </cell>
          <cell r="C87" t="str">
            <v>CABO DE COBRE FLEXÍVEL ISOLADO, 1,5 MM², ANTI-CHAMA 450/750 V, PARA CIRCUITOS TERMINAIS - FORNECIMENTO E INSTALAÇÃO. AF_12/2015</v>
          </cell>
          <cell r="D87" t="str">
            <v>M</v>
          </cell>
          <cell r="E87">
            <v>12.063333333333334</v>
          </cell>
          <cell r="F87">
            <v>2.4300000000000002</v>
          </cell>
          <cell r="G87">
            <v>29.313900000000004</v>
          </cell>
          <cell r="H87">
            <v>2.5299999999999998</v>
          </cell>
          <cell r="I87">
            <v>30.520233333333334</v>
          </cell>
          <cell r="J87" t="str">
            <v>CABO DE COBRE FLEXÍVEL ISOLADO, 1,5 MM², ANTI-CHAMA 450/750 V, PARA CIRCUITOS TERMINAIS - FORNECIMENTO E INSTALAÇÃO. AF_12/2015</v>
          </cell>
        </row>
        <row r="88">
          <cell r="B88">
            <v>91940</v>
          </cell>
          <cell r="C88" t="str">
            <v>CAIXA RETANGULAR 4" X 2" MÉDIA (1,30 M DO PISO), PVC, INSTALADA EM PAREDE - FORNECIMENTO E INSTALAÇÃO. AF_12/2015</v>
          </cell>
          <cell r="D88" t="str">
            <v>UN</v>
          </cell>
          <cell r="E88">
            <v>1</v>
          </cell>
          <cell r="F88">
            <v>9.76</v>
          </cell>
          <cell r="G88">
            <v>9.76</v>
          </cell>
          <cell r="H88">
            <v>10.73</v>
          </cell>
          <cell r="I88">
            <v>10.73</v>
          </cell>
          <cell r="J88" t="str">
            <v>CAIXA RETANGULAR 4" X 2" MÉDIA (1,30 M DO PISO), PVC, INSTALADA EM PAREDE - FORNECIMENTO E INSTALAÇÃO. AF_12/2015</v>
          </cell>
        </row>
        <row r="89">
          <cell r="B89"/>
          <cell r="C89"/>
          <cell r="D89" t="str">
            <v>SUBTOTAL (R$)</v>
          </cell>
          <cell r="E89"/>
          <cell r="F89" t="str">
            <v>DESONERADO</v>
          </cell>
          <cell r="G89">
            <v>76.739999999999995</v>
          </cell>
          <cell r="H89" t="str">
            <v>ONERADO</v>
          </cell>
          <cell r="I89">
            <v>82.69</v>
          </cell>
        </row>
        <row r="90">
          <cell r="B90"/>
          <cell r="C90"/>
          <cell r="D90"/>
          <cell r="E90"/>
          <cell r="F90"/>
          <cell r="G90"/>
          <cell r="H90"/>
          <cell r="I90"/>
        </row>
        <row r="91">
          <cell r="B91" t="str">
            <v>02.INEL.PONT.007/01 COM MODIFICAÇÕES</v>
          </cell>
        </row>
        <row r="92">
          <cell r="B92" t="str">
            <v>CP-010E</v>
          </cell>
          <cell r="C92" t="str">
            <v xml:space="preserve">D I S C R I M I N A Ç Ã O </v>
          </cell>
          <cell r="D92" t="str">
            <v>UNIDADE:</v>
          </cell>
          <cell r="E92" t="str">
            <v>un</v>
          </cell>
          <cell r="F92" t="str">
            <v>CUSTO DESONERADO (RS)</v>
          </cell>
          <cell r="G92"/>
          <cell r="H92" t="str">
            <v>CUSTO SEM DESONERAÇÃO (RS)</v>
          </cell>
          <cell r="I92"/>
          <cell r="J92">
            <v>87.26</v>
          </cell>
          <cell r="K92">
            <v>93.84</v>
          </cell>
          <cell r="L92" t="str">
            <v>INTERRUPTOR SIMPLES (1 MÓDULO), 10A/250V, INCLUINDO SUPORTE E PLACA, QUEBRA DE PAREDE, ELETRODUTO 3/4'' E CABO 1,5MM2, FORNECIMENTO E INSTALAÇÃO</v>
          </cell>
        </row>
        <row r="93">
          <cell r="B93" t="str">
            <v>CÓDIGO</v>
          </cell>
          <cell r="C93" t="str">
            <v>INTERRUPTOR SIMPLES (1 MÓDULO), 10A/250V, INCLUINDO SUPORTE E PLACA, QUEBRA DE PAREDE, ELETRODUTO 3/4'' E CABO 1,5MM2, FORNECIMENTO E INSTALAÇÃO</v>
          </cell>
          <cell r="D93" t="str">
            <v>UND</v>
          </cell>
          <cell r="E93" t="str">
            <v>QUANTIDADE</v>
          </cell>
          <cell r="F93" t="str">
            <v>UNITÁRIO</v>
          </cell>
          <cell r="G93" t="str">
            <v>TOTAL</v>
          </cell>
          <cell r="H93" t="str">
            <v>UNITÁRIO</v>
          </cell>
          <cell r="I93" t="str">
            <v>TOTAL</v>
          </cell>
        </row>
        <row r="94">
          <cell r="B94" t="str">
            <v>A06E</v>
          </cell>
          <cell r="C94" t="str">
            <v>ELETRODUTO RÍGIDO PVC DE 3/4'' (25MM) EMBUTIDO EM PAREDE, INCLUINDO RASGO. FORNECIMENTO E INSTALAÇÃO</v>
          </cell>
          <cell r="D94" t="str">
            <v>M</v>
          </cell>
          <cell r="E94">
            <v>1.3210999999999999</v>
          </cell>
          <cell r="F94">
            <v>20.04</v>
          </cell>
          <cell r="G94">
            <v>26.474843999999997</v>
          </cell>
          <cell r="H94">
            <v>22.24</v>
          </cell>
          <cell r="I94">
            <v>29.381263999999998</v>
          </cell>
          <cell r="J94" t="str">
            <v>ELETRODUTO RÍGIDO PVC DE 3/4'' (25MM) EMBUTIDO EM PAREDE, INCLUINDO RASGO. FORNECIMENTO E INSTALAÇÃO</v>
          </cell>
        </row>
        <row r="95">
          <cell r="B95">
            <v>90456</v>
          </cell>
          <cell r="C95" t="str">
            <v>QUEBRA EM ALVENARIA PARA INSTALAÇÃO DE CAIXA DE TOMADA (4X4 OU 4X2). AF_05/2015</v>
          </cell>
          <cell r="D95" t="str">
            <v>UN</v>
          </cell>
          <cell r="E95">
            <v>1</v>
          </cell>
          <cell r="F95">
            <v>2.76</v>
          </cell>
          <cell r="G95">
            <v>2.76</v>
          </cell>
          <cell r="H95">
            <v>3.11</v>
          </cell>
          <cell r="I95">
            <v>3.11</v>
          </cell>
          <cell r="J95" t="str">
            <v>QUEBRA EM ALVENARIA PARA INSTALAÇÃO DE CAIXA DE TOMADA (4X4 OU 4X2). AF_05/2015</v>
          </cell>
        </row>
        <row r="96">
          <cell r="B96">
            <v>91940</v>
          </cell>
          <cell r="C96" t="str">
            <v>CAIXA RETANGULAR 4" X 2" MÉDIA (1,30 M DO PISO), PVC, INSTALADA EM PAREDE - FORNECIMENTO E INSTALAÇÃO. AF_12/2015</v>
          </cell>
          <cell r="D96" t="str">
            <v>UN</v>
          </cell>
          <cell r="E96">
            <v>1</v>
          </cell>
          <cell r="F96">
            <v>9.76</v>
          </cell>
          <cell r="G96">
            <v>9.76</v>
          </cell>
          <cell r="H96">
            <v>10.73</v>
          </cell>
          <cell r="I96">
            <v>10.73</v>
          </cell>
          <cell r="J96" t="str">
            <v>CAIXA RETANGULAR 4" X 2" MÉDIA (1,30 M DO PISO), PVC, INSTALADA EM PAREDE - FORNECIMENTO E INSTALAÇÃO. AF_12/2015</v>
          </cell>
        </row>
        <row r="97">
          <cell r="B97">
            <v>91953</v>
          </cell>
          <cell r="C97" t="str">
            <v>INTERRUPTOR SIMPLES (1 MÓDULO), 10A/250V, INCLUINDO SUPORTE E PLACA - FORNECIMENTO E INSTALAÇÃO. AF_12/2015</v>
          </cell>
          <cell r="D97" t="str">
            <v>UN</v>
          </cell>
          <cell r="E97">
            <v>1</v>
          </cell>
          <cell r="F97">
            <v>18.95</v>
          </cell>
          <cell r="G97">
            <v>18.95</v>
          </cell>
          <cell r="H97">
            <v>20.100000000000001</v>
          </cell>
          <cell r="I97">
            <v>20.100000000000001</v>
          </cell>
          <cell r="J97" t="str">
            <v>INTERRUPTOR SIMPLES (1 MÓDULO), 10A/250V, INCLUINDO SUPORTE E PLACA - FORNECIMENTO E INSTALAÇÃO. AF_12/2015</v>
          </cell>
        </row>
        <row r="98">
          <cell r="B98">
            <v>91924</v>
          </cell>
          <cell r="C98" t="str">
            <v>CABO DE COBRE FLEXÍVEL ISOLADO, 1,5 MM², ANTI-CHAMA 450/750 V, PARA CIRCUITOS TERMINAIS - FORNECIMENTO E INSTALAÇÃO. AF_12/2015</v>
          </cell>
          <cell r="D98" t="str">
            <v>M</v>
          </cell>
          <cell r="E98">
            <v>12.063333333333334</v>
          </cell>
          <cell r="F98">
            <v>2.4300000000000002</v>
          </cell>
          <cell r="G98">
            <v>29.313900000000004</v>
          </cell>
          <cell r="H98">
            <v>2.5299999999999998</v>
          </cell>
          <cell r="I98">
            <v>30.520233333333334</v>
          </cell>
          <cell r="J98" t="str">
            <v>CABO DE COBRE FLEXÍVEL ISOLADO, 1,5 MM², ANTI-CHAMA 450/750 V, PARA CIRCUITOS TERMINAIS - FORNECIMENTO E INSTALAÇÃO. AF_12/2015</v>
          </cell>
        </row>
        <row r="99">
          <cell r="B99"/>
          <cell r="C99"/>
          <cell r="D99" t="str">
            <v>SUBTOTAL (R$)</v>
          </cell>
          <cell r="E99"/>
          <cell r="F99" t="str">
            <v>DESONERADO</v>
          </cell>
          <cell r="G99">
            <v>87.26</v>
          </cell>
          <cell r="H99" t="str">
            <v>ONERADO</v>
          </cell>
          <cell r="I99">
            <v>93.84</v>
          </cell>
        </row>
        <row r="100">
          <cell r="B100"/>
          <cell r="C100"/>
          <cell r="D100"/>
          <cell r="E100"/>
          <cell r="F100"/>
          <cell r="G100"/>
          <cell r="H100"/>
          <cell r="I100"/>
        </row>
        <row r="101">
          <cell r="B101" t="str">
            <v>02.INEL.PONT.007/01 COM MODIFICAÇÕES</v>
          </cell>
        </row>
        <row r="102">
          <cell r="B102" t="str">
            <v>CP-011E</v>
          </cell>
          <cell r="C102" t="str">
            <v xml:space="preserve">D I S C R I M I N A Ç Ã O </v>
          </cell>
          <cell r="D102" t="str">
            <v>UNIDADE:</v>
          </cell>
          <cell r="E102" t="str">
            <v>un</v>
          </cell>
          <cell r="F102" t="str">
            <v>CUSTO DESONERADO (RS)</v>
          </cell>
          <cell r="G102"/>
          <cell r="H102" t="str">
            <v>CUSTO SEM DESONERAÇÃO (RS)</v>
          </cell>
          <cell r="I102"/>
          <cell r="J102">
            <v>98.35</v>
          </cell>
          <cell r="K102">
            <v>105.56</v>
          </cell>
          <cell r="L102" t="str">
            <v>INTERRUPTOR SIMPLES (2 MÓDULOS), 10A/250V, INCLUINDO SUPORTE E PLACA, QUEBRA DE PAREDE, ELETRODUTO 3/4'' E CABO 1,5MM2, FORNECIMENTO E INSTALAÇÃO</v>
          </cell>
        </row>
        <row r="103">
          <cell r="B103" t="str">
            <v>CÓDIGO</v>
          </cell>
          <cell r="C103" t="str">
            <v>INTERRUPTOR SIMPLES (2 MÓDULOS), 10A/250V, INCLUINDO SUPORTE E PLACA, QUEBRA DE PAREDE, ELETRODUTO 3/4'' E CABO 1,5MM2, FORNECIMENTO E INSTALAÇÃO</v>
          </cell>
          <cell r="D103" t="str">
            <v>UND</v>
          </cell>
          <cell r="E103" t="str">
            <v>QUANTIDADE</v>
          </cell>
          <cell r="F103" t="str">
            <v>UNITÁRIO</v>
          </cell>
          <cell r="G103" t="str">
            <v>TOTAL</v>
          </cell>
          <cell r="H103" t="str">
            <v>UNITÁRIO</v>
          </cell>
          <cell r="I103" t="str">
            <v>TOTAL</v>
          </cell>
        </row>
        <row r="104">
          <cell r="B104" t="str">
            <v>A06E</v>
          </cell>
          <cell r="C104" t="str">
            <v>ELETRODUTO RÍGIDO PVC DE 3/4'' (25MM) EMBUTIDO EM PAREDE, INCLUINDO RASGO. FORNECIMENTO E INSTALAÇÃO</v>
          </cell>
          <cell r="D104" t="str">
            <v>M</v>
          </cell>
          <cell r="E104">
            <v>1.3210999999999999</v>
          </cell>
          <cell r="F104">
            <v>20.04</v>
          </cell>
          <cell r="G104">
            <v>26.474843999999997</v>
          </cell>
          <cell r="H104">
            <v>22.24</v>
          </cell>
          <cell r="I104">
            <v>29.381263999999998</v>
          </cell>
          <cell r="J104" t="str">
            <v>ELETRODUTO RÍGIDO PVC DE 3/4'' (25MM) EMBUTIDO EM PAREDE, INCLUINDO RASGO. FORNECIMENTO E INSTALAÇÃO</v>
          </cell>
        </row>
        <row r="105">
          <cell r="B105">
            <v>90456</v>
          </cell>
          <cell r="C105" t="str">
            <v>QUEBRA EM ALVENARIA PARA INSTALAÇÃO DE CAIXA DE TOMADA (4X4 OU 4X2). AF_05/2015</v>
          </cell>
          <cell r="D105" t="str">
            <v>UN</v>
          </cell>
          <cell r="E105">
            <v>1</v>
          </cell>
          <cell r="F105">
            <v>2.76</v>
          </cell>
          <cell r="G105">
            <v>2.76</v>
          </cell>
          <cell r="H105">
            <v>3.11</v>
          </cell>
          <cell r="I105">
            <v>3.11</v>
          </cell>
          <cell r="J105" t="str">
            <v>QUEBRA EM ALVENARIA PARA INSTALAÇÃO DE CAIXA DE TOMADA (4X4 OU 4X2). AF_05/2015</v>
          </cell>
        </row>
        <row r="106">
          <cell r="B106">
            <v>91940</v>
          </cell>
          <cell r="C106" t="str">
            <v>CAIXA RETANGULAR 4" X 2" MÉDIA (1,30 M DO PISO), PVC, INSTALADA EM PAREDE - FORNECIMENTO E INSTALAÇÃO. AF_12/2015</v>
          </cell>
          <cell r="D106" t="str">
            <v>UN</v>
          </cell>
          <cell r="E106">
            <v>1</v>
          </cell>
          <cell r="F106">
            <v>9.76</v>
          </cell>
          <cell r="G106">
            <v>9.76</v>
          </cell>
          <cell r="H106">
            <v>10.73</v>
          </cell>
          <cell r="I106">
            <v>10.73</v>
          </cell>
          <cell r="J106" t="str">
            <v>CAIXA RETANGULAR 4" X 2" MÉDIA (1,30 M DO PISO), PVC, INSTALADA EM PAREDE - FORNECIMENTO E INSTALAÇÃO. AF_12/2015</v>
          </cell>
        </row>
        <row r="107">
          <cell r="B107">
            <v>91959</v>
          </cell>
          <cell r="C107" t="str">
            <v>INTERRUPTOR SIMPLES (2 MÓDULOS), 10A/250V, INCLUINDO SUPORTE E PLACA - FORNECIMENTO E INSTALAÇÃO. AF_12/2015</v>
          </cell>
          <cell r="D107" t="str">
            <v>UN</v>
          </cell>
          <cell r="E107">
            <v>1</v>
          </cell>
          <cell r="F107">
            <v>30.04</v>
          </cell>
          <cell r="G107">
            <v>30.04</v>
          </cell>
          <cell r="H107">
            <v>31.82</v>
          </cell>
          <cell r="I107">
            <v>31.82</v>
          </cell>
          <cell r="J107" t="str">
            <v>INTERRUPTOR SIMPLES (2 MÓDULOS), 10A/250V, INCLUINDO SUPORTE E PLACA - FORNECIMENTO E INSTALAÇÃO. AF_12/2015</v>
          </cell>
        </row>
        <row r="108">
          <cell r="B108">
            <v>91924</v>
          </cell>
          <cell r="C108" t="str">
            <v>CABO DE COBRE FLEXÍVEL ISOLADO, 1,5 MM², ANTI-CHAMA 450/750 V, PARA CIRCUITOS TERMINAIS - FORNECIMENTO E INSTALAÇÃO. AF_12/2015</v>
          </cell>
          <cell r="D108" t="str">
            <v>M</v>
          </cell>
          <cell r="E108">
            <v>12.063333333333334</v>
          </cell>
          <cell r="F108">
            <v>2.4300000000000002</v>
          </cell>
          <cell r="G108">
            <v>29.313900000000004</v>
          </cell>
          <cell r="H108">
            <v>2.5299999999999998</v>
          </cell>
          <cell r="I108">
            <v>30.520233333333334</v>
          </cell>
          <cell r="J108" t="str">
            <v>CABO DE COBRE FLEXÍVEL ISOLADO, 1,5 MM², ANTI-CHAMA 450/750 V, PARA CIRCUITOS TERMINAIS - FORNECIMENTO E INSTALAÇÃO. AF_12/2015</v>
          </cell>
        </row>
        <row r="109">
          <cell r="B109"/>
          <cell r="C109"/>
          <cell r="D109" t="str">
            <v>SUBTOTAL (R$)</v>
          </cell>
          <cell r="E109"/>
          <cell r="F109" t="str">
            <v>DESONERADO</v>
          </cell>
          <cell r="G109">
            <v>98.35</v>
          </cell>
          <cell r="H109" t="str">
            <v>ONERADO</v>
          </cell>
          <cell r="I109">
            <v>105.56</v>
          </cell>
        </row>
        <row r="111">
          <cell r="B111" t="str">
            <v>02.INEL.PONT.001/02 COM MODIFICAÇÕES</v>
          </cell>
        </row>
        <row r="112">
          <cell r="B112" t="str">
            <v>CP-012E</v>
          </cell>
          <cell r="C112" t="str">
            <v xml:space="preserve">D I S C R I M I N A Ç Ã O </v>
          </cell>
          <cell r="D112" t="str">
            <v>UNIDADE:</v>
          </cell>
          <cell r="E112" t="str">
            <v>un</v>
          </cell>
          <cell r="F112" t="str">
            <v>CUSTO DESONERADO (RS)</v>
          </cell>
          <cell r="G112"/>
          <cell r="H112" t="str">
            <v>CUSTO SEM DESONERAÇÃO (RS)</v>
          </cell>
          <cell r="I112"/>
          <cell r="J112">
            <v>109.43</v>
          </cell>
          <cell r="K112">
            <v>117.27</v>
          </cell>
          <cell r="L112" t="str">
            <v>INTERRUPTOR SIMPLES (3 MÓDULOS), 10A/250V, INCLUINDO SUPORTE E PLACA, QUEBRA DE PAREDE, ELETRODUTO 3/4'' E CABO 1,5MM2, FORNECIMENTO E INSTALAÇÃO</v>
          </cell>
        </row>
        <row r="113">
          <cell r="B113" t="str">
            <v>CÓDIGO</v>
          </cell>
          <cell r="C113" t="str">
            <v>INTERRUPTOR SIMPLES (3 MÓDULOS), 10A/250V, INCLUINDO SUPORTE E PLACA, QUEBRA DE PAREDE, ELETRODUTO 3/4'' E CABO 1,5MM2, FORNECIMENTO E INSTALAÇÃO</v>
          </cell>
          <cell r="D113" t="str">
            <v>UND</v>
          </cell>
          <cell r="E113" t="str">
            <v>QUANTIDADE</v>
          </cell>
          <cell r="F113" t="str">
            <v>UNITÁRIO</v>
          </cell>
          <cell r="G113" t="str">
            <v>TOTAL</v>
          </cell>
          <cell r="H113" t="str">
            <v>UNITÁRIO</v>
          </cell>
          <cell r="I113" t="str">
            <v>TOTAL</v>
          </cell>
        </row>
        <row r="114">
          <cell r="B114" t="str">
            <v>A06E</v>
          </cell>
          <cell r="C114" t="str">
            <v>ELETRODUTO RÍGIDO PVC DE 3/4'' (25MM) EMBUTIDO EM PAREDE, INCLUINDO RASGO. FORNECIMENTO E INSTALAÇÃO</v>
          </cell>
          <cell r="D114" t="str">
            <v>M</v>
          </cell>
          <cell r="E114">
            <v>1.3210999999999999</v>
          </cell>
          <cell r="F114">
            <v>20.04</v>
          </cell>
          <cell r="G114">
            <v>26.474843999999997</v>
          </cell>
          <cell r="H114">
            <v>22.24</v>
          </cell>
          <cell r="I114">
            <v>29.381263999999998</v>
          </cell>
          <cell r="J114" t="str">
            <v>ELETRODUTO RÍGIDO PVC DE 3/4'' (25MM) EMBUTIDO EM PAREDE, INCLUINDO RASGO. FORNECIMENTO E INSTALAÇÃO</v>
          </cell>
        </row>
        <row r="115">
          <cell r="B115">
            <v>90456</v>
          </cell>
          <cell r="C115" t="str">
            <v>QUEBRA EM ALVENARIA PARA INSTALAÇÃO DE CAIXA DE TOMADA (4X4 OU 4X2). AF_05/2015</v>
          </cell>
          <cell r="D115" t="str">
            <v>UN</v>
          </cell>
          <cell r="E115">
            <v>1</v>
          </cell>
          <cell r="F115">
            <v>2.76</v>
          </cell>
          <cell r="G115">
            <v>2.76</v>
          </cell>
          <cell r="H115">
            <v>3.11</v>
          </cell>
          <cell r="I115">
            <v>3.11</v>
          </cell>
          <cell r="J115" t="str">
            <v>QUEBRA EM ALVENARIA PARA INSTALAÇÃO DE CAIXA DE TOMADA (4X4 OU 4X2). AF_05/2015</v>
          </cell>
        </row>
        <row r="116">
          <cell r="B116">
            <v>91940</v>
          </cell>
          <cell r="C116" t="str">
            <v>CAIXA RETANGULAR 4" X 2" MÉDIA (1,30 M DO PISO), PVC, INSTALADA EM PAREDE - FORNECIMENTO E INSTALAÇÃO. AF_12/2015</v>
          </cell>
          <cell r="D116" t="str">
            <v>UN</v>
          </cell>
          <cell r="E116">
            <v>1</v>
          </cell>
          <cell r="F116">
            <v>9.76</v>
          </cell>
          <cell r="G116">
            <v>9.76</v>
          </cell>
          <cell r="H116">
            <v>10.73</v>
          </cell>
          <cell r="I116">
            <v>10.73</v>
          </cell>
          <cell r="J116" t="str">
            <v>CAIXA RETANGULAR 4" X 2" MÉDIA (1,30 M DO PISO), PVC, INSTALADA EM PAREDE - FORNECIMENTO E INSTALAÇÃO. AF_12/2015</v>
          </cell>
        </row>
        <row r="117">
          <cell r="B117">
            <v>91967</v>
          </cell>
          <cell r="C117" t="str">
            <v>INTERRUPTOR SIMPLES (3 MÓDULOS), 10A/250V, INCLUINDO SUPORTE E PLACA - FORNECIMENTO E INSTALAÇÃO. AF_12/2015</v>
          </cell>
          <cell r="D117" t="str">
            <v>UN</v>
          </cell>
          <cell r="E117">
            <v>1</v>
          </cell>
          <cell r="F117">
            <v>41.12</v>
          </cell>
          <cell r="G117">
            <v>41.12</v>
          </cell>
          <cell r="H117">
            <v>43.53</v>
          </cell>
          <cell r="I117">
            <v>43.53</v>
          </cell>
          <cell r="J117" t="str">
            <v>INTERRUPTOR SIMPLES (3 MÓDULOS), 10A/250V, INCLUINDO SUPORTE E PLACA - FORNECIMENTO E INSTALAÇÃO. AF_12/2015</v>
          </cell>
        </row>
        <row r="118">
          <cell r="B118">
            <v>91924</v>
          </cell>
          <cell r="C118" t="str">
            <v>CABO DE COBRE FLEXÍVEL ISOLADO, 1,5 MM², ANTI-CHAMA 450/750 V, PARA CIRCUITOS TERMINAIS - FORNECIMENTO E INSTALAÇÃO. AF_12/2015</v>
          </cell>
          <cell r="D118" t="str">
            <v>M</v>
          </cell>
          <cell r="E118">
            <v>12.063333333333334</v>
          </cell>
          <cell r="F118">
            <v>2.4300000000000002</v>
          </cell>
          <cell r="G118">
            <v>29.313900000000004</v>
          </cell>
          <cell r="H118">
            <v>2.5299999999999998</v>
          </cell>
          <cell r="I118">
            <v>30.520233333333334</v>
          </cell>
          <cell r="J118" t="str">
            <v>CABO DE COBRE FLEXÍVEL ISOLADO, 1,5 MM², ANTI-CHAMA 450/750 V, PARA CIRCUITOS TERMINAIS - FORNECIMENTO E INSTALAÇÃO. AF_12/2015</v>
          </cell>
        </row>
        <row r="119">
          <cell r="B119"/>
          <cell r="C119"/>
          <cell r="D119" t="str">
            <v>SUBTOTAL (R$)</v>
          </cell>
          <cell r="E119"/>
          <cell r="F119" t="str">
            <v>DESONERADO</v>
          </cell>
          <cell r="G119">
            <v>109.43</v>
          </cell>
          <cell r="H119" t="str">
            <v>ONERADO</v>
          </cell>
          <cell r="I119">
            <v>117.27</v>
          </cell>
        </row>
        <row r="120">
          <cell r="B120"/>
          <cell r="C120"/>
          <cell r="D120"/>
          <cell r="E120"/>
          <cell r="F120"/>
          <cell r="G120"/>
          <cell r="H120"/>
          <cell r="I120"/>
        </row>
        <row r="121">
          <cell r="B121" t="str">
            <v>COMPOSIÇÕES SINAPI + PRÓPRIA</v>
          </cell>
        </row>
        <row r="122">
          <cell r="B122" t="str">
            <v>CP-013E</v>
          </cell>
          <cell r="C122" t="str">
            <v xml:space="preserve">D I S C R I M I N A Ç Ã O </v>
          </cell>
          <cell r="D122" t="str">
            <v>UNIDADE:</v>
          </cell>
          <cell r="E122" t="str">
            <v>un</v>
          </cell>
          <cell r="F122" t="str">
            <v>CUSTO DESONERADO (RS)</v>
          </cell>
          <cell r="G122"/>
          <cell r="H122" t="str">
            <v>CUSTO SEM DESONERAÇÃO (RS)</v>
          </cell>
          <cell r="I122"/>
          <cell r="J122">
            <v>83.09</v>
          </cell>
          <cell r="K122">
            <v>88.84</v>
          </cell>
          <cell r="L122" t="str">
            <v>PONTO DE ILUMINAÇÃO COM CAIXA PVC OCTOGONAL 4X4" PARAFUSADA NO TETO, COM ELETRODUTO PVC RÍGIDO 3/4'' FIXADO POR ABRAÇADEIRAS TIPO D E CABO DE COBRE FLEXÍVEL ISOLADO, 1,5 MM², ANTI-CHAMA 450/750 V, NA COR PRETA OU VERMELHA PARA AS FASES, COR AZUL CLARA PARA O NEUTRO, COR VERDE PARA O TERRA E COR AMARELA PARA O RETORNO - FORNECIMENTO E INSTALAÇÃO.</v>
          </cell>
        </row>
        <row r="123">
          <cell r="B123" t="str">
            <v>CÓDIGO</v>
          </cell>
          <cell r="C123" t="str">
            <v>PONTO DE ILUMINAÇÃO COM CAIXA PVC OCTOGONAL 4X4" PARAFUSADA NO TETO, COM ELETRODUTO PVC RÍGIDO 3/4'' FIXADO POR ABRAÇADEIRAS TIPO D E CABO DE COBRE FLEXÍVEL ISOLADO, 1,5 MM², ANTI-CHAMA 450/750 V, NA COR PRETA OU VERMELHA PARA AS FASES, COR AZUL CLARA PARA O NEUTRO, COR VERDE PARA O TERRA E COR AMARELA PARA O RETORNO - FORNECIMENTO E INSTALAÇÃO.</v>
          </cell>
          <cell r="D123" t="str">
            <v>UND</v>
          </cell>
          <cell r="E123" t="str">
            <v>QUANTIDADE</v>
          </cell>
          <cell r="F123" t="str">
            <v>UNITÁRIO</v>
          </cell>
          <cell r="G123" t="str">
            <v>TOTAL</v>
          </cell>
          <cell r="H123" t="str">
            <v>UNITÁRIO</v>
          </cell>
          <cell r="I123" t="str">
            <v>TOTAL</v>
          </cell>
        </row>
        <row r="124">
          <cell r="B124">
            <v>91924</v>
          </cell>
          <cell r="C124" t="str">
            <v>CABO DE COBRE FLEXÍVEL ISOLADO, 1,5 MM², ANTI-CHAMA 450/750 V, PARA CIRCUITOS TERMINAIS - FORNECIMENTO E INSTALAÇÃO. AF_12/2015</v>
          </cell>
          <cell r="D124" t="str">
            <v>M</v>
          </cell>
          <cell r="E124">
            <v>12.063333333333334</v>
          </cell>
          <cell r="F124">
            <v>2.4300000000000002</v>
          </cell>
          <cell r="G124">
            <v>29.313900000000004</v>
          </cell>
          <cell r="H124">
            <v>2.5299999999999998</v>
          </cell>
          <cell r="I124">
            <v>30.520233333333334</v>
          </cell>
          <cell r="J124" t="str">
            <v>CABO DE COBRE FLEXÍVEL ISOLADO, 1,5 MM², ANTI-CHAMA 450/750 V, PARA CIRCUITOS TERMINAIS - FORNECIMENTO E INSTALAÇÃO. AF_12/2015</v>
          </cell>
        </row>
        <row r="125">
          <cell r="B125" t="str">
            <v>A05E</v>
          </cell>
          <cell r="C125" t="str">
            <v>ELETRODUTO RÍGIDO PVC DE 3/4'', APARENTE, FIXADO POR ABRAÇADEIRAS METÁLICAS TIPO D. FORNECIMENTO E INSTALAÇÃO</v>
          </cell>
          <cell r="D125" t="str">
            <v>M</v>
          </cell>
          <cell r="E125">
            <v>4.7559600000000009</v>
          </cell>
          <cell r="F125">
            <v>8.1</v>
          </cell>
          <cell r="G125">
            <v>38.523276000000003</v>
          </cell>
          <cell r="H125">
            <v>8.77</v>
          </cell>
          <cell r="I125">
            <v>41.709769200000004</v>
          </cell>
          <cell r="J125" t="str">
            <v>ELETRODUTO RÍGIDO PVC DE 3/4'', APARENTE, FIXADO POR ABRAÇADEIRAS METÁLICAS TIPO D. FORNECIMENTO E INSTALAÇÃO</v>
          </cell>
        </row>
        <row r="126">
          <cell r="B126">
            <v>91936</v>
          </cell>
          <cell r="C126" t="str">
            <v>CAIXA OCTOGONAL 4" X 4", PVC, INSTALADA EM LAJE - FORNECIMENTO E INSTALAÇÃO. AF_12/2015</v>
          </cell>
          <cell r="D126" t="str">
            <v>UN</v>
          </cell>
          <cell r="E126">
            <v>1</v>
          </cell>
          <cell r="F126">
            <v>8.65</v>
          </cell>
          <cell r="G126">
            <v>8.65</v>
          </cell>
          <cell r="H126">
            <v>9.2100000000000009</v>
          </cell>
          <cell r="I126">
            <v>9.2100000000000009</v>
          </cell>
          <cell r="J126" t="str">
            <v>CAIXA OCTOGONAL 4" X 4", PVC, INSTALADA EM LAJE - FORNECIMENTO E INSTALAÇÃO. AF_12/2015</v>
          </cell>
        </row>
        <row r="127">
          <cell r="B127">
            <v>11950</v>
          </cell>
          <cell r="C127" t="str">
            <v>BUCHA DE NYLON SEM ABA S6, COM PARAFUSO DE 4,20 X 40 MM EM ACO ZINCADO COM ROSCA SOBERBA, CABECA CHATA E FENDA PHILLIPS</v>
          </cell>
          <cell r="D127" t="str">
            <v>UN</v>
          </cell>
          <cell r="E127">
            <v>2</v>
          </cell>
          <cell r="F127">
            <v>0.24</v>
          </cell>
          <cell r="G127">
            <v>0.48</v>
          </cell>
          <cell r="H127">
            <v>0.24</v>
          </cell>
          <cell r="I127">
            <v>0.48</v>
          </cell>
          <cell r="J127" t="str">
            <v>BUCHA DE NYLON SEM ABA S6, COM PARAFUSO DE 4,20 X 40 MM EM ACO ZINCADO COM ROSCA SOBERBA, CABECA CHATA E FENDA PHILLIPS</v>
          </cell>
        </row>
        <row r="128">
          <cell r="B128">
            <v>95541</v>
          </cell>
          <cell r="C128" t="str">
            <v>FIXAÇÃO UTILIZANDO PARAFUSO E BUCHA DE NYLON, SOMENTE MÃO DE OBRA. AF_10/2016</v>
          </cell>
          <cell r="D128" t="str">
            <v>UN</v>
          </cell>
          <cell r="E128">
            <v>2</v>
          </cell>
          <cell r="F128">
            <v>3.06</v>
          </cell>
          <cell r="G128">
            <v>6.12</v>
          </cell>
          <cell r="H128">
            <v>3.46</v>
          </cell>
          <cell r="I128">
            <v>6.92</v>
          </cell>
          <cell r="J128" t="str">
            <v>FIXAÇÃO UTILIZANDO PARAFUSO E BUCHA DE NYLON, SOMENTE MÃO DE OBRA. AF_10/2016</v>
          </cell>
        </row>
        <row r="129">
          <cell r="B129"/>
          <cell r="C129"/>
          <cell r="D129" t="str">
            <v>SUBTOTAL (R$)</v>
          </cell>
          <cell r="E129"/>
          <cell r="F129" t="str">
            <v>DESONERADO</v>
          </cell>
          <cell r="G129">
            <v>83.09</v>
          </cell>
          <cell r="H129" t="str">
            <v>ONERADO</v>
          </cell>
          <cell r="I129">
            <v>88.84</v>
          </cell>
        </row>
        <row r="130">
          <cell r="B130"/>
          <cell r="C130"/>
          <cell r="D130"/>
          <cell r="E130"/>
          <cell r="F130"/>
          <cell r="G130"/>
          <cell r="H130"/>
          <cell r="I130"/>
        </row>
        <row r="131">
          <cell r="B131" t="str">
            <v>07327/ORSE COM MODIFICAÇÕES</v>
          </cell>
        </row>
        <row r="132">
          <cell r="B132" t="str">
            <v>CP-014E</v>
          </cell>
          <cell r="C132" t="str">
            <v xml:space="preserve">D I S C R I M I N A Ç Ã O </v>
          </cell>
          <cell r="D132" t="str">
            <v>UNIDADE:</v>
          </cell>
          <cell r="E132" t="str">
            <v>un</v>
          </cell>
          <cell r="F132" t="str">
            <v>CUSTO DESONERADO (RS)</v>
          </cell>
          <cell r="G132"/>
          <cell r="H132" t="str">
            <v>CUSTO SEM DESONERAÇÃO (RS)</v>
          </cell>
          <cell r="I132"/>
          <cell r="J132">
            <v>200.5</v>
          </cell>
          <cell r="K132">
            <v>204.35</v>
          </cell>
          <cell r="L132" t="str">
            <v>LUMINÁRIA PARA LÂMPADA LED TUBULAR 2X32W DE EMBUTIR, COM CORPO EM CHAPA DE AÇO FOSFATIZADA E PINTADA ELETROSTATICAMENTE, REFLETOR E ALETAS PARABÓLICAS EM ALUMÍNIO ANODIZADO DE ALTA PUREZA (99,85%) E REFLETÂNCIA. (REF. TBS020232CI00 PHILIPS). INCLUSIVE DUAS LÂMPADAs LED TUBULAR 18/20 W LINEAR (T8), BASE G13, VIDA ÚTIL &gt; 20.000 H. MONTADA E INSTALADA.</v>
          </cell>
        </row>
        <row r="133">
          <cell r="B133" t="str">
            <v>CÓDIGO</v>
          </cell>
          <cell r="C133" t="str">
            <v>LUMINÁRIA PARA LÂMPADA LED TUBULAR 2X32W DE EMBUTIR, COM CORPO EM CHAPA DE AÇO FOSFATIZADA E PINTADA ELETROSTATICAMENTE, REFLETOR E ALETAS PARABÓLICAS EM ALUMÍNIO ANODIZADO DE ALTA PUREZA (99,85%) E REFLETÂNCIA. (REF. TBS020232CI00 PHILIPS). INCLUSIVE DUAS LÂMPADAs LED TUBULAR 18/20 W LINEAR (T8), BASE G13, VIDA ÚTIL &gt; 20.000 H. MONTADA E INSTALADA.</v>
          </cell>
          <cell r="D133" t="str">
            <v>UND</v>
          </cell>
          <cell r="E133" t="str">
            <v>QUANTIDADE</v>
          </cell>
          <cell r="F133" t="str">
            <v>UNITÁRIO</v>
          </cell>
          <cell r="G133" t="str">
            <v>TOTAL</v>
          </cell>
          <cell r="H133" t="str">
            <v>UNITÁRIO</v>
          </cell>
          <cell r="I133" t="str">
            <v>TOTAL</v>
          </cell>
        </row>
        <row r="134">
          <cell r="B134">
            <v>6844</v>
          </cell>
          <cell r="C134" t="str">
            <v>LUMINÁRIA DE EMBUTIR COM ALETAS, PARA LÂMPADA FLUORESCENTE, 2 X 32W, REF. TBS 020232CI00, DA PHILIPS, EXCLUSIVE REATOR E LÂMPADA</v>
          </cell>
          <cell r="D134" t="str">
            <v>UN</v>
          </cell>
          <cell r="E134">
            <v>1</v>
          </cell>
          <cell r="F134">
            <v>152.77000000000001</v>
          </cell>
          <cell r="G134">
            <v>152.77000000000001</v>
          </cell>
          <cell r="H134">
            <v>152.77000000000001</v>
          </cell>
          <cell r="I134">
            <v>152.77000000000001</v>
          </cell>
          <cell r="J134" t="str">
            <v>Luminária de embutir com aletas, para lâmpada fluorescente, 2 x 32w, ref. TBS 020232CI00, da Philips, exclusive reator e lâmpada</v>
          </cell>
        </row>
        <row r="135">
          <cell r="B135">
            <v>39387</v>
          </cell>
          <cell r="C135" t="str">
            <v>LAMPADA LED TUBULAR BIVOLT 18/20 W, BASE G13</v>
          </cell>
          <cell r="D135" t="str">
            <v>UN</v>
          </cell>
          <cell r="E135">
            <v>1</v>
          </cell>
          <cell r="F135">
            <v>16.39</v>
          </cell>
          <cell r="G135">
            <v>16.39</v>
          </cell>
          <cell r="H135">
            <v>16.39</v>
          </cell>
          <cell r="I135">
            <v>16.39</v>
          </cell>
          <cell r="J135" t="str">
            <v>LAMPADA LED TUBULAR BIVOLT 18/20 W, BASE G13</v>
          </cell>
        </row>
        <row r="136">
          <cell r="B136">
            <v>88264</v>
          </cell>
          <cell r="C136" t="str">
            <v>ELETRICISTA COM ENCARGOS COMPLEMENTARES</v>
          </cell>
          <cell r="D136" t="str">
            <v>H</v>
          </cell>
          <cell r="E136">
            <v>1</v>
          </cell>
          <cell r="F136">
            <v>17.75</v>
          </cell>
          <cell r="G136">
            <v>17.75</v>
          </cell>
          <cell r="H136">
            <v>20.010000000000002</v>
          </cell>
          <cell r="I136">
            <v>20.010000000000002</v>
          </cell>
          <cell r="J136" t="str">
            <v>ELETRICISTA COM ENCARGOS COMPLEMENTARES</v>
          </cell>
        </row>
        <row r="137">
          <cell r="B137">
            <v>88247</v>
          </cell>
          <cell r="C137" t="str">
            <v>AUXILIAR DE ELETRICISTA COM ENCARGOS COMPLEMENTARES</v>
          </cell>
          <cell r="D137" t="str">
            <v>H</v>
          </cell>
          <cell r="E137">
            <v>1</v>
          </cell>
          <cell r="F137">
            <v>13.59</v>
          </cell>
          <cell r="G137">
            <v>13.59</v>
          </cell>
          <cell r="H137">
            <v>15.18</v>
          </cell>
          <cell r="I137">
            <v>15.18</v>
          </cell>
          <cell r="J137" t="str">
            <v>AUXILIAR DE ELETRICISTA COM ENCARGOS COMPLEMENTARES</v>
          </cell>
        </row>
        <row r="138">
          <cell r="B138"/>
          <cell r="C138"/>
          <cell r="D138" t="str">
            <v>SUBTOTAL (R$)</v>
          </cell>
          <cell r="E138"/>
          <cell r="F138" t="str">
            <v>DESONERADO</v>
          </cell>
          <cell r="G138">
            <v>200.5</v>
          </cell>
          <cell r="H138" t="str">
            <v>ONERADO</v>
          </cell>
          <cell r="I138">
            <v>204.35</v>
          </cell>
        </row>
        <row r="139">
          <cell r="B139"/>
          <cell r="C139"/>
          <cell r="D139"/>
          <cell r="E139"/>
          <cell r="G139"/>
        </row>
        <row r="140">
          <cell r="B140" t="str">
            <v>07327/ORSE COM MODIFICAÇÕES</v>
          </cell>
        </row>
        <row r="141">
          <cell r="B141" t="str">
            <v>CP-015E</v>
          </cell>
          <cell r="C141" t="str">
            <v xml:space="preserve">D I S C R I M I N A Ç Ã O </v>
          </cell>
          <cell r="D141" t="str">
            <v>UNIDADE:</v>
          </cell>
          <cell r="E141" t="str">
            <v>un</v>
          </cell>
          <cell r="F141" t="str">
            <v>CUSTO DESONERADO (RS)</v>
          </cell>
          <cell r="G141"/>
          <cell r="H141" t="str">
            <v>CUSTO SEM DESONERAÇÃO (RS)</v>
          </cell>
          <cell r="I141"/>
          <cell r="J141">
            <v>195.54</v>
          </cell>
          <cell r="K141">
            <v>199.39</v>
          </cell>
          <cell r="L141" t="str">
            <v>LUMINÁRIA PARA LÂMPADA LED TUBULAR 2X16W DE EMBUTIR, COM CORPO EM CHAPA DE AÇO FOSFATIZADA E PINTADA ELETROSTATICAMENTE, REFLETOR E ALETAS PARABÓLICAS EM ALUMÍNIO ANODIZADO DE ALTA PUREZA (99,85%) E REFLETÂNCIA. INCLUSIVE DUAS LÂMPADA LED TUBULAR 9/10 W LINEAR (T8), BASE G13, VIDA ÚTIL &gt; 20.000 H. MONTADA E INSTALADA.</v>
          </cell>
        </row>
        <row r="142">
          <cell r="B142" t="str">
            <v>CÓDIGO</v>
          </cell>
          <cell r="C142" t="str">
            <v>LUMINÁRIA PARA LÂMPADA LED TUBULAR 2X16W DE EMBUTIR, COM CORPO EM CHAPA DE AÇO FOSFATIZADA E PINTADA ELETROSTATICAMENTE, REFLETOR E ALETAS PARABÓLICAS EM ALUMÍNIO ANODIZADO DE ALTA PUREZA (99,85%) E REFLETÂNCIA. INCLUSIVE DUAS LÂMPADA LED TUBULAR 9/10 W LINEAR (T8), BASE G13, VIDA ÚTIL &gt; 20.000 H. MONTADA E INSTALADA.</v>
          </cell>
          <cell r="D142" t="str">
            <v>UND</v>
          </cell>
          <cell r="E142" t="str">
            <v>QUANTIDADE</v>
          </cell>
          <cell r="F142" t="str">
            <v>UNITÁRIO</v>
          </cell>
          <cell r="G142" t="str">
            <v>TOTAL</v>
          </cell>
          <cell r="H142" t="str">
            <v>UNITÁRIO</v>
          </cell>
          <cell r="I142" t="str">
            <v>TOTAL</v>
          </cell>
        </row>
        <row r="143">
          <cell r="B143">
            <v>6844</v>
          </cell>
          <cell r="C143" t="str">
            <v>LUMINÁRIA DE EMBUTIR COM ALETAS, PARA LÂMPADA FLUORESCENTE, 2 X 32W, REF. TBS 020232CI00, DA PHILIPS, EXCLUSIVE REATOR E LÂMPADA</v>
          </cell>
          <cell r="D143" t="str">
            <v>UN</v>
          </cell>
          <cell r="E143">
            <v>1</v>
          </cell>
          <cell r="F143">
            <v>152.77000000000001</v>
          </cell>
          <cell r="G143">
            <v>152.77000000000001</v>
          </cell>
          <cell r="H143">
            <v>152.77000000000001</v>
          </cell>
          <cell r="I143">
            <v>152.77000000000001</v>
          </cell>
          <cell r="J143" t="str">
            <v>Luminária de embutir com aletas, para lâmpada fluorescente, 2 x 32w, ref. TBS 020232CI00, da Philips, exclusive reator e lâmpada</v>
          </cell>
        </row>
        <row r="144">
          <cell r="B144">
            <v>39386</v>
          </cell>
          <cell r="C144" t="str">
            <v>LAMPADA LED TUBULAR BIVOLT 9/10 W, BASE G13</v>
          </cell>
          <cell r="D144" t="str">
            <v>UN</v>
          </cell>
          <cell r="E144">
            <v>1</v>
          </cell>
          <cell r="F144">
            <v>11.43</v>
          </cell>
          <cell r="G144">
            <v>11.43</v>
          </cell>
          <cell r="H144">
            <v>11.43</v>
          </cell>
          <cell r="I144">
            <v>11.43</v>
          </cell>
          <cell r="J144" t="str">
            <v>LAMPADA LED TUBULAR BIVOLT 9/10 W, BASE G13</v>
          </cell>
        </row>
        <row r="145">
          <cell r="B145">
            <v>88264</v>
          </cell>
          <cell r="C145" t="str">
            <v>ELETRICISTA COM ENCARGOS COMPLEMENTARES</v>
          </cell>
          <cell r="D145" t="str">
            <v>H</v>
          </cell>
          <cell r="E145">
            <v>1</v>
          </cell>
          <cell r="F145">
            <v>17.75</v>
          </cell>
          <cell r="G145">
            <v>17.75</v>
          </cell>
          <cell r="H145">
            <v>20.010000000000002</v>
          </cell>
          <cell r="I145">
            <v>20.010000000000002</v>
          </cell>
          <cell r="J145" t="str">
            <v>ELETRICISTA COM ENCARGOS COMPLEMENTARES</v>
          </cell>
        </row>
        <row r="146">
          <cell r="B146">
            <v>88247</v>
          </cell>
          <cell r="C146" t="str">
            <v>AUXILIAR DE ELETRICISTA COM ENCARGOS COMPLEMENTARES</v>
          </cell>
          <cell r="D146" t="str">
            <v>H</v>
          </cell>
          <cell r="E146">
            <v>1</v>
          </cell>
          <cell r="F146">
            <v>13.59</v>
          </cell>
          <cell r="G146">
            <v>13.59</v>
          </cell>
          <cell r="H146">
            <v>15.18</v>
          </cell>
          <cell r="I146">
            <v>15.18</v>
          </cell>
          <cell r="J146" t="str">
            <v>AUXILIAR DE ELETRICISTA COM ENCARGOS COMPLEMENTARES</v>
          </cell>
        </row>
        <row r="147">
          <cell r="B147"/>
          <cell r="C147"/>
          <cell r="D147" t="str">
            <v>SUBTOTAL (R$)</v>
          </cell>
          <cell r="E147"/>
          <cell r="F147" t="str">
            <v>DESONERADO</v>
          </cell>
          <cell r="G147">
            <v>195.54</v>
          </cell>
          <cell r="H147" t="str">
            <v>ONERADO</v>
          </cell>
          <cell r="I147">
            <v>199.39</v>
          </cell>
        </row>
        <row r="148">
          <cell r="B148"/>
          <cell r="C148"/>
          <cell r="D148"/>
          <cell r="E148"/>
          <cell r="F148"/>
          <cell r="G148"/>
          <cell r="H148"/>
          <cell r="I148"/>
        </row>
        <row r="149">
          <cell r="B149" t="str">
            <v>COMPOSIÇÕES SINAPI  + 101895/SINAPI-C (DISJUNTOR 125 A) + 93659/SINAPI-C (DPS)</v>
          </cell>
          <cell r="C149"/>
          <cell r="D149"/>
          <cell r="E149"/>
        </row>
        <row r="150">
          <cell r="B150" t="str">
            <v>CP-016E</v>
          </cell>
          <cell r="C150" t="str">
            <v xml:space="preserve">D I S C R I M I N A Ç Ã O </v>
          </cell>
          <cell r="D150" t="str">
            <v>UNIDADE:</v>
          </cell>
          <cell r="E150" t="str">
            <v>un</v>
          </cell>
          <cell r="F150" t="str">
            <v>CUSTO DESONERADO (RS)</v>
          </cell>
          <cell r="G150"/>
          <cell r="H150" t="str">
            <v>CUSTO SEM DESONERAÇÃO (RS)</v>
          </cell>
          <cell r="I150"/>
          <cell r="J150">
            <v>1410.33</v>
          </cell>
          <cell r="K150">
            <v>1427.1</v>
          </cell>
          <cell r="L150" t="str">
            <v>QUADRO GERAL (QG) DE EMBUTIR, PADRÃO EUROPEU DIN, COM BARRAMENTO TRIFÁSICO PARA 12 DISJUNTORES MONOPOLARES. 01 DISJUNTOR GERAL TERMOMAGNÉTICO TRIPOLAR TIPO DIN DE 125 A COM CORRENTE DE INTERRUPÇÃO MÍNIMA DE 10KA, 3 DPS CLASSE II 275V COM UP&lt;= 2,5KV IN 20KA E IMAX 45KA E 1 DISJUNTOR TERMOMAGNÉTICO TRIPOLAR DE 90A COM CORRENTE DE INTERRUPÇÃO MÍNIMA DE 10KA. MONTADO E INSTALADO CONFORME DIAGRAMA UNIFILAR APRESENTADO NO PROJETO ANEXO. OBS.: TODOS OS DISJUNTORES DEVEM SER COMPATÍVEIS COM O PADRÃO DO QUADRO E SEREM DO TIPO DIN. CONEXÃO POR MEIO DE TERMINAIS.</v>
          </cell>
        </row>
        <row r="151">
          <cell r="B151" t="str">
            <v>CÓDIGO</v>
          </cell>
          <cell r="C151" t="str">
            <v>QUADRO GERAL (QG) DE EMBUTIR, PADRÃO EUROPEU DIN, COM BARRAMENTO TRIFÁSICO PARA 12 DISJUNTORES MONOPOLARES. 01 DISJUNTOR GERAL TERMOMAGNÉTICO TRIPOLAR TIPO DIN DE 125 A COM CORRENTE DE INTERRUPÇÃO MÍNIMA DE 10KA, 3 DPS CLASSE II 275V COM UP&lt;= 2,5KV IN 20KA E IMAX 45KA E 1 DISJUNTOR TERMOMAGNÉTICO TRIPOLAR DE 90A COM CORRENTE DE INTERRUPÇÃO MÍNIMA DE 10KA. MONTADO E INSTALADO CONFORME DIAGRAMA UNIFILAR APRESENTADO NO PROJETO ANEXO. OBS.: TODOS OS DISJUNTORES DEVEM SER COMPATÍVEIS COM O PADRÃO DO QUADRO E SEREM DO TIPO DIN. CONEXÃO POR MEIO DE TERMINAIS.</v>
          </cell>
          <cell r="D151" t="str">
            <v>UND</v>
          </cell>
          <cell r="E151" t="str">
            <v>QUANTIDADE</v>
          </cell>
          <cell r="F151" t="str">
            <v>UNITÁRIO</v>
          </cell>
          <cell r="G151" t="str">
            <v>TOTAL</v>
          </cell>
          <cell r="H151" t="str">
            <v>UNITÁRIO</v>
          </cell>
          <cell r="I151" t="str">
            <v>TOTAL</v>
          </cell>
        </row>
        <row r="152">
          <cell r="B152">
            <v>90458</v>
          </cell>
          <cell r="C152" t="str">
            <v>QUEBRA EM ALVENARIA PARA INSTALAÇÃO DE QUADRO DISTRIBUIÇÃO GRANDE (76X40 CM). AF_05/2015</v>
          </cell>
          <cell r="D152" t="str">
            <v>UN</v>
          </cell>
          <cell r="E152">
            <v>1</v>
          </cell>
          <cell r="F152">
            <v>17.84</v>
          </cell>
          <cell r="G152">
            <v>17.84</v>
          </cell>
          <cell r="H152">
            <v>20.16</v>
          </cell>
          <cell r="I152">
            <v>20.16</v>
          </cell>
          <cell r="J152" t="str">
            <v>QUEBRA EM ALVENARIA PARA INSTALAÇÃO DE QUADRO DISTRIBUIÇÃO GRANDE (76X40 CM). AF_05/2015</v>
          </cell>
        </row>
        <row r="153">
          <cell r="B153">
            <v>101875</v>
          </cell>
          <cell r="C153" t="str">
            <v>QUADRO DE DISTRIBUIÇÃO DE ENERGIA EM CHAPA DE AÇO GALVANIZADO, DE EMBUTIR, COM BARRAMENTO TRIFÁSICO, PARA 12 DISJUNTORES DIN 100A - FORNECIMENTO E INSTALAÇÃO. AF_10/2020</v>
          </cell>
          <cell r="D153" t="str">
            <v>UN</v>
          </cell>
          <cell r="E153">
            <v>1</v>
          </cell>
          <cell r="F153">
            <v>408.58</v>
          </cell>
          <cell r="G153">
            <v>408.58</v>
          </cell>
          <cell r="H153">
            <v>410.66</v>
          </cell>
          <cell r="I153">
            <v>410.66</v>
          </cell>
          <cell r="J153" t="str">
            <v>QUADRO DE DISTRIBUIÇÃO DE ENERGIA EM CHAPA DE AÇO GALVANIZADO, DE EMBUTIR, COM BARRAMENTO TRIFÁSICO, PARA 12 DISJUNTORES DIN 100A - FORNECIMENTO E INSTALAÇÃO. AF_10/2020</v>
          </cell>
        </row>
        <row r="154">
          <cell r="B154">
            <v>830</v>
          </cell>
          <cell r="C154" t="str">
            <v>DISJUNTOR TRIPOLAR 125 A, PADRÃO DIN (LINHA BRANCA), CORRENTE DE INTERRUPÇÃO  10KA, REF.: SIEMENS OU SIMILAR</v>
          </cell>
          <cell r="D154" t="str">
            <v>UN</v>
          </cell>
          <cell r="E154">
            <v>1</v>
          </cell>
          <cell r="F154">
            <v>340.14</v>
          </cell>
          <cell r="G154">
            <v>340.14</v>
          </cell>
          <cell r="H154">
            <v>340.14</v>
          </cell>
          <cell r="I154">
            <v>340.14</v>
          </cell>
          <cell r="J154" t="str">
            <v>Disjuntor tripolar 125 A, padrão DIN (linha branca), corrente de interrupção  10KA, ref.: Siemens ou similar</v>
          </cell>
        </row>
        <row r="155">
          <cell r="B155">
            <v>3607</v>
          </cell>
          <cell r="C155" t="str">
            <v>DISJUNTOR TRIPOLAR 90 A, PADRÃO DIN (  LINHA BRANCA ), CORRENTE DE INTERRUPÇÃ O 65KA, REF.: SIEMENS 3VF22 OU SIMILAR.</v>
          </cell>
          <cell r="D155" t="str">
            <v>UN</v>
          </cell>
          <cell r="E155">
            <v>1</v>
          </cell>
          <cell r="F155">
            <v>318.60000000000002</v>
          </cell>
          <cell r="G155">
            <v>318.60000000000002</v>
          </cell>
          <cell r="H155">
            <v>318.60000000000002</v>
          </cell>
          <cell r="I155">
            <v>318.60000000000002</v>
          </cell>
          <cell r="J155" t="str">
            <v>Disjuntor tripolar 90 A, padrão DIN (  linha branca ), corrente de interrupçã o 65KA, ref.: Siemens 3VF22 ou similar.</v>
          </cell>
        </row>
        <row r="156">
          <cell r="B156">
            <v>39471</v>
          </cell>
          <cell r="C156" t="str">
            <v>DISPOSITIVO DPS CLASSE II, 1 POLO, TENSAO MAXIMA DE 275 V, CORRENTE MAXIMA DE *45* KA (TIPO AC)</v>
          </cell>
          <cell r="D156" t="str">
            <v>UN</v>
          </cell>
          <cell r="E156">
            <v>3</v>
          </cell>
          <cell r="F156">
            <v>66.66</v>
          </cell>
          <cell r="G156">
            <v>199.98</v>
          </cell>
          <cell r="H156">
            <v>66.66</v>
          </cell>
          <cell r="I156">
            <v>199.98</v>
          </cell>
          <cell r="J156" t="str">
            <v>DISPOSITIVO DPS CLASSE II, 1 POLO, TENSAO MAXIMA DE 275 V, CORRENTE MAXIMA DE *45* KA (TIPO AC)</v>
          </cell>
        </row>
        <row r="157">
          <cell r="B157">
            <v>1578</v>
          </cell>
          <cell r="C157" t="str">
            <v>TERMINAL A COMPRESSAO EM COBRE ESTANHADO PARA CABO 50 MM2, 1 FURO E 1 COMPRESSAO, PARA PARAFUSO DE FIXACAO M8</v>
          </cell>
          <cell r="D157" t="str">
            <v>UN</v>
          </cell>
          <cell r="E157">
            <v>6</v>
          </cell>
          <cell r="F157">
            <v>2.86</v>
          </cell>
          <cell r="G157">
            <v>17.16</v>
          </cell>
          <cell r="H157">
            <v>2.86</v>
          </cell>
          <cell r="I157">
            <v>17.16</v>
          </cell>
          <cell r="J157" t="str">
            <v>TERMINAL A COMPRESSAO EM COBRE ESTANHADO PARA CABO 50 MM2, 1 FURO E 1 COMPRESSAO, PARA PARAFUSO DE FIXACAO M8</v>
          </cell>
        </row>
        <row r="158">
          <cell r="B158">
            <v>1576</v>
          </cell>
          <cell r="C158" t="str">
            <v>TERMINAL A COMPRESSAO EM COBRE ESTANHADO PARA CABO 25 MM2, 1 FURO E 1 COMPRESSAO, PARA PARAFUSO DE FIXACAO M8</v>
          </cell>
          <cell r="D158" t="str">
            <v>UN</v>
          </cell>
          <cell r="E158">
            <v>5</v>
          </cell>
          <cell r="F158">
            <v>1.46</v>
          </cell>
          <cell r="G158">
            <v>7.3</v>
          </cell>
          <cell r="H158">
            <v>1.46</v>
          </cell>
          <cell r="I158">
            <v>7.3</v>
          </cell>
          <cell r="J158" t="str">
            <v>TERMINAL A COMPRESSAO EM COBRE ESTANHADO PARA CABO 25 MM2, 1 FURO E 1 COMPRESSAO, PARA PARAFUSO DE FIXACAO M8</v>
          </cell>
        </row>
        <row r="159">
          <cell r="B159">
            <v>88264</v>
          </cell>
          <cell r="C159" t="str">
            <v>ELETRICISTA COM ENCARGOS COMPLEMENTARES</v>
          </cell>
          <cell r="D159" t="str">
            <v>H</v>
          </cell>
          <cell r="E159">
            <v>3.214</v>
          </cell>
          <cell r="F159">
            <v>17.75</v>
          </cell>
          <cell r="G159">
            <v>57.048499999999997</v>
          </cell>
          <cell r="H159">
            <v>20.010000000000002</v>
          </cell>
          <cell r="I159">
            <v>64.312139999999999</v>
          </cell>
          <cell r="J159" t="str">
            <v>ELETRICISTA COM ENCARGOS COMPLEMENTARES</v>
          </cell>
        </row>
        <row r="160">
          <cell r="B160">
            <v>88247</v>
          </cell>
          <cell r="C160" t="str">
            <v>AUXILIAR DE ELETRICISTA COM ENCARGOS COMPLEMENTARES</v>
          </cell>
          <cell r="D160" t="str">
            <v>H</v>
          </cell>
          <cell r="E160">
            <v>3.214</v>
          </cell>
          <cell r="F160">
            <v>13.59</v>
          </cell>
          <cell r="G160">
            <v>43.678260000000002</v>
          </cell>
          <cell r="H160">
            <v>15.18</v>
          </cell>
          <cell r="I160">
            <v>48.788519999999998</v>
          </cell>
          <cell r="J160" t="str">
            <v>AUXILIAR DE ELETRICISTA COM ENCARGOS COMPLEMENTARES</v>
          </cell>
        </row>
        <row r="161">
          <cell r="B161"/>
          <cell r="C161"/>
          <cell r="D161" t="str">
            <v>SUBTOTAL (R$)</v>
          </cell>
          <cell r="E161"/>
          <cell r="F161" t="str">
            <v>DESONERADO</v>
          </cell>
          <cell r="G161">
            <v>1410.33</v>
          </cell>
          <cell r="H161" t="str">
            <v>ONERADO</v>
          </cell>
          <cell r="I161">
            <v>1427.1</v>
          </cell>
        </row>
        <row r="163">
          <cell r="B163" t="str">
            <v>PRÓPRIA + 12915/ORSE (CAIXA DE CONCRETO PRÉ-MOLDADO)</v>
          </cell>
          <cell r="C163"/>
          <cell r="D163"/>
          <cell r="E163"/>
        </row>
        <row r="164">
          <cell r="B164" t="str">
            <v>CP-017E</v>
          </cell>
          <cell r="C164" t="str">
            <v xml:space="preserve">D I S C R I M I N A Ç Ã O </v>
          </cell>
          <cell r="D164" t="str">
            <v>UNIDADE:</v>
          </cell>
          <cell r="E164" t="str">
            <v>un</v>
          </cell>
          <cell r="F164" t="str">
            <v>CUSTO DESONERADO (RS)</v>
          </cell>
          <cell r="G164"/>
          <cell r="H164" t="str">
            <v>CUSTO SEM DESONERAÇÃO (RS)</v>
          </cell>
          <cell r="I164"/>
          <cell r="J164">
            <v>8898.07</v>
          </cell>
          <cell r="K164">
            <v>8994.41</v>
          </cell>
          <cell r="L164" t="str">
            <v>ALIMENTAÇÃO TRIFÁSICA (3F+N)DO QUADRO GERAL COM  CABOS DE 50MM² FLEXÍVEIS 0,6/1.0 KV PVC AÉREOS, DESCENDO EM POSTE COM ELETRODUTO DE 2'' (60MM) FIXADO NO POSTE, INDO SUBTERRÂNEO ATÉ CAIXA DE PASSAGEM EM ALVENARIA E SAINDO DA CAIXA DE PASSAGEM PELO PISO ATÉ O QUADRO GERAL, COMO PREVISTO EM PROJETO.</v>
          </cell>
        </row>
        <row r="165">
          <cell r="B165" t="str">
            <v>CÓDIGO</v>
          </cell>
          <cell r="C165" t="str">
            <v>ALIMENTAÇÃO TRIFÁSICA (3F+N)DO QUADRO GERAL COM  CABOS DE 50MM² FLEXÍVEIS 0,6/1.0 KV PVC AÉREOS, DESCENDO EM POSTE COM ELETRODUTO DE 2'' (60MM) FIXADO NO POSTE, INDO SUBTERRÂNEO ATÉ CAIXA DE PASSAGEM EM ALVENARIA E SAINDO DA CAIXA DE PASSAGEM PELO PISO ATÉ O QUADRO GERAL, COMO PREVISTO EM PROJETO.</v>
          </cell>
          <cell r="D165" t="str">
            <v>UND</v>
          </cell>
          <cell r="E165" t="str">
            <v>QUANTIDADE</v>
          </cell>
          <cell r="F165" t="str">
            <v>UNITÁRIO</v>
          </cell>
          <cell r="G165" t="str">
            <v>TOTAL</v>
          </cell>
          <cell r="H165" t="str">
            <v>UNITÁRIO</v>
          </cell>
          <cell r="I165" t="str">
            <v>TOTAL</v>
          </cell>
        </row>
        <row r="166">
          <cell r="B166" t="str">
            <v>A09E</v>
          </cell>
          <cell r="C166" t="str">
            <v>ELETRODUTO RÍGIDO PVC DE 2'' (60MM) EMBUTIDO EM PAREDE, INCLUINDO RASGO E CHUMBAMENTO. FORNECIMENTO E INSTALAÇÃO</v>
          </cell>
          <cell r="D166" t="str">
            <v>M</v>
          </cell>
          <cell r="E166">
            <v>1.6500000000000001</v>
          </cell>
          <cell r="F166">
            <v>38.340000000000003</v>
          </cell>
          <cell r="G166">
            <v>63.26100000000001</v>
          </cell>
          <cell r="H166">
            <v>41.62</v>
          </cell>
          <cell r="I166">
            <v>68.673000000000002</v>
          </cell>
          <cell r="J166" t="str">
            <v>ELETRODUTO RÍGIDO PVC DE 2'' (60MM) EMBUTIDO EM PAREDE, INCLUINDO RASGO E CHUMBAMENTO. FORNECIMENTO E INSTALAÇÃO</v>
          </cell>
        </row>
        <row r="167">
          <cell r="B167" t="str">
            <v>A10E</v>
          </cell>
          <cell r="C167" t="str">
            <v>ELETRODUTO RÍGIDO PVC DE 2'' (60MM) EMBUTIDO NO PISO, INCLUINDO RASGO E CHUMBAMENTO. FORNECIMENTO E INSTALAÇÃO</v>
          </cell>
          <cell r="D167" t="str">
            <v>M</v>
          </cell>
          <cell r="E167">
            <v>8.8000000000000007</v>
          </cell>
          <cell r="F167">
            <v>39.28</v>
          </cell>
          <cell r="G167">
            <v>345.66400000000004</v>
          </cell>
          <cell r="H167">
            <v>42.51</v>
          </cell>
          <cell r="I167">
            <v>374.08800000000002</v>
          </cell>
          <cell r="J167" t="str">
            <v>ELETRODUTO RÍGIDO PVC DE 2'' (60MM) EMBUTIDO NO PISO, INCLUINDO RASGO E CHUMBAMENTO. FORNECIMENTO E INSTALAÇÃO</v>
          </cell>
        </row>
        <row r="168">
          <cell r="B168" t="str">
            <v>A11E</v>
          </cell>
          <cell r="C168" t="str">
            <v>ELETRODUTO RÍGIDO PVC DE 2'' (60MM) FIXADO EM POSTE. FORNECIMENTO E INSTALAÇÃO</v>
          </cell>
          <cell r="D168" t="str">
            <v>M</v>
          </cell>
          <cell r="E168">
            <v>8.8000000000000007</v>
          </cell>
          <cell r="F168">
            <v>12.57</v>
          </cell>
          <cell r="G168">
            <v>110.61600000000001</v>
          </cell>
          <cell r="H168">
            <v>13.18</v>
          </cell>
          <cell r="I168">
            <v>115.98400000000001</v>
          </cell>
          <cell r="J168" t="str">
            <v>ELETRODUTO RÍGIDO PVC DE 2'' (60MM) FIXADO EM POSTE. FORNECIMENTO E INSTALAÇÃO</v>
          </cell>
        </row>
        <row r="169">
          <cell r="B169">
            <v>92988</v>
          </cell>
          <cell r="C169" t="str">
            <v>CABO DE COBRE FLEXÍVEL ISOLADO, 50 MM², ANTI-CHAMA 0,6/1,0 KV, PARA DISTRIBUIÇÃO - FORNECIMENTO E INSTALAÇÃO. AF_12/2015</v>
          </cell>
          <cell r="D169" t="str">
            <v>M</v>
          </cell>
          <cell r="E169">
            <v>156.20000000000002</v>
          </cell>
          <cell r="F169">
            <v>51.29</v>
          </cell>
          <cell r="G169">
            <v>8011.4980000000005</v>
          </cell>
          <cell r="H169">
            <v>51.63</v>
          </cell>
          <cell r="I169">
            <v>8064.6060000000016</v>
          </cell>
          <cell r="J169" t="str">
            <v>CABO DE COBRE FLEXÍVEL ISOLADO, 50 MM², ANTI-CHAMA 0,6/1,0 KV, PARA DISTRIBUIÇÃO - FORNECIMENTO E INSTALAÇÃO. AF_12/2015</v>
          </cell>
        </row>
        <row r="170">
          <cell r="B170">
            <v>92984</v>
          </cell>
          <cell r="C170" t="str">
            <v>CABO DE COBRE FLEXÍVEL ISOLADO, 25 MM², ANTI-CHAMA 0,6/1,0 KV, PARA DISTRIBUIÇÃO - FORNECIMENTO E INSTALAÇÃO. AF_12/2015</v>
          </cell>
          <cell r="D170" t="str">
            <v>M</v>
          </cell>
          <cell r="E170">
            <v>8.25</v>
          </cell>
          <cell r="F170">
            <v>26.73</v>
          </cell>
          <cell r="G170">
            <v>220.52250000000001</v>
          </cell>
          <cell r="H170">
            <v>26.99</v>
          </cell>
          <cell r="I170">
            <v>222.66749999999999</v>
          </cell>
          <cell r="J170" t="str">
            <v>CABO DE COBRE FLEXÍVEL ISOLADO, 25 MM², ANTI-CHAMA 0,6/1,0 KV, PARA DISTRIBUIÇÃO - FORNECIMENTO E INSTALAÇÃO. AF_12/2015</v>
          </cell>
        </row>
        <row r="171">
          <cell r="B171">
            <v>41627</v>
          </cell>
          <cell r="C171" t="str">
            <v>CAIXA DE CONCRETO ARMADO PRE-MOLDADO, COM FUNDO E TAMPA, DIMENSOES DE 0,30 X 0,30 X 0,30 M</v>
          </cell>
          <cell r="D171" t="str">
            <v>UN</v>
          </cell>
          <cell r="E171">
            <v>1</v>
          </cell>
          <cell r="F171">
            <v>131.08000000000001</v>
          </cell>
          <cell r="G171">
            <v>131.08000000000001</v>
          </cell>
          <cell r="H171">
            <v>131.08000000000001</v>
          </cell>
          <cell r="I171">
            <v>131.08000000000001</v>
          </cell>
          <cell r="J171" t="str">
            <v>CAIXA DE CONCRETO ARMADO PRE-MOLDADO, COM FUNDO E TAMPA, DIMENSOES DE 0,30 X 0,30 X 0,30 M</v>
          </cell>
        </row>
        <row r="172">
          <cell r="B172">
            <v>93358</v>
          </cell>
          <cell r="C172" t="str">
            <v>ESCAVAÇÃO MANUAL DE VALA COM PROFUNDIDADE MENOR OU IGUAL A 1,30 M. AF_02/2021</v>
          </cell>
          <cell r="D172" t="str">
            <v>M3</v>
          </cell>
          <cell r="E172">
            <v>9.11E-2</v>
          </cell>
          <cell r="F172">
            <v>55.14</v>
          </cell>
          <cell r="G172">
            <v>5.0232539999999997</v>
          </cell>
          <cell r="H172">
            <v>61.71</v>
          </cell>
          <cell r="I172">
            <v>5.6217810000000004</v>
          </cell>
          <cell r="J172" t="str">
            <v>ESCAVAÇÃO MANUAL DE VALA COM PROFUNDIDADE MENOR OU IGUAL A 1,30 M. AF_02/2021</v>
          </cell>
        </row>
        <row r="173">
          <cell r="B173">
            <v>88309</v>
          </cell>
          <cell r="C173" t="str">
            <v>PEDREIRO COM ENCARGOS COMPLEMENTARES</v>
          </cell>
          <cell r="D173" t="str">
            <v>H</v>
          </cell>
          <cell r="E173">
            <v>0.33</v>
          </cell>
          <cell r="F173">
            <v>17.59</v>
          </cell>
          <cell r="G173">
            <v>5.8047000000000004</v>
          </cell>
          <cell r="H173">
            <v>19.82</v>
          </cell>
          <cell r="I173">
            <v>6.5406000000000004</v>
          </cell>
          <cell r="J173" t="str">
            <v>PEDREIRO COM ENCARGOS COMPLEMENTARES</v>
          </cell>
        </row>
        <row r="174">
          <cell r="B174">
            <v>88316</v>
          </cell>
          <cell r="C174" t="str">
            <v>SERVENTE COM ENCARGOS COMPLEMENTARES</v>
          </cell>
          <cell r="D174" t="str">
            <v>H</v>
          </cell>
          <cell r="E174">
            <v>0.33</v>
          </cell>
          <cell r="F174">
            <v>13.94</v>
          </cell>
          <cell r="G174">
            <v>4.6002000000000001</v>
          </cell>
          <cell r="H174">
            <v>15.6</v>
          </cell>
          <cell r="I174">
            <v>5.1479999999999997</v>
          </cell>
          <cell r="J174" t="str">
            <v>SERVENTE COM ENCARGOS COMPLEMENTARES</v>
          </cell>
        </row>
        <row r="175">
          <cell r="B175"/>
          <cell r="C175"/>
          <cell r="D175" t="str">
            <v>SUBTOTAL (R$)</v>
          </cell>
          <cell r="E175"/>
          <cell r="F175" t="str">
            <v>DESONERADO</v>
          </cell>
          <cell r="G175">
            <v>8898.07</v>
          </cell>
          <cell r="H175" t="str">
            <v>ONERADO</v>
          </cell>
          <cell r="I175">
            <v>8994.41</v>
          </cell>
        </row>
        <row r="177">
          <cell r="B177" t="str">
            <v>COMPOSIÇÕES SINAPI + 101895/SINAPI-C (PARA DISJUNTOR GERAL E DR) + 07927/ORSE (TERMINAIS DE COMPRESSÃO)</v>
          </cell>
          <cell r="C177"/>
          <cell r="D177"/>
          <cell r="E177"/>
        </row>
        <row r="178">
          <cell r="B178" t="str">
            <v>CP-018E</v>
          </cell>
          <cell r="C178" t="str">
            <v xml:space="preserve">D I S C R I M I N A Ç Ã O </v>
          </cell>
          <cell r="D178" t="str">
            <v>UNIDADE:</v>
          </cell>
          <cell r="E178" t="str">
            <v>un</v>
          </cell>
          <cell r="F178" t="str">
            <v>CUSTO DESONERADO (RS)</v>
          </cell>
          <cell r="G178"/>
          <cell r="H178" t="str">
            <v>CUSTO SEM DESONERAÇÃO (RS)</v>
          </cell>
          <cell r="I178"/>
          <cell r="J178">
            <v>1404.93</v>
          </cell>
          <cell r="K178">
            <v>1428.57</v>
          </cell>
          <cell r="L178" t="str">
            <v>QUADRO DE DISTRIBUIÇÃO (QD1) DE EMBUTIR, PADRÃO EUROPEU DIN, COM BARRAMENTO TRIFÁSICO PARA 30 DISJUNTORES MONOPOLARES. 01 DISJUNTOR GERAL TERMOMAGNÉTICO TRIPOLAR TIPO DIN DE 80 A (ICC&gt;=10KA), 1 DISPOSITIVO DR QUADRIPOLAR DE 80A, 2 DISJUNTORES MONOPOLARES DE 10A (ICC&gt;=5KA) E 21 DISJUNTORES MONOPOLARES DE 20A (ICC&gt;=5KA). MONTADO E INSTALADO CONFORME DIAGRAMA UNIFILAR APRESENTADO NO PROJETO ANEXO. OBS.: TODOS OS DISJUNTORES DEVEM SER COMPATÍVEIS COM O PADRÃO DO QUADRO E SEREM DO TIPO DIN. CONEXÃO POR MEIO DE TERMINAIS.</v>
          </cell>
        </row>
        <row r="179">
          <cell r="B179" t="str">
            <v>CÓDIGO</v>
          </cell>
          <cell r="C179" t="str">
            <v>QUADRO DE DISTRIBUIÇÃO (QD1) DE EMBUTIR, PADRÃO EUROPEU DIN, COM BARRAMENTO TRIFÁSICO PARA 30 DISJUNTORES MONOPOLARES. 01 DISJUNTOR GERAL TERMOMAGNÉTICO TRIPOLAR TIPO DIN DE 80 A (ICC&gt;=10KA), 1 DISPOSITIVO DR QUADRIPOLAR DE 80A, 2 DISJUNTORES MONOPOLARES DE 10A (ICC&gt;=5KA) E 21 DISJUNTORES MONOPOLARES DE 20A (ICC&gt;=5KA). MONTADO E INSTALADO CONFORME DIAGRAMA UNIFILAR APRESENTADO NO PROJETO ANEXO. OBS.: TODOS OS DISJUNTORES DEVEM SER COMPATÍVEIS COM O PADRÃO DO QUADRO E SEREM DO TIPO DIN. CONEXÃO POR MEIO DE TERMINAIS.</v>
          </cell>
          <cell r="D179" t="str">
            <v>UND</v>
          </cell>
          <cell r="E179" t="str">
            <v>QUANTIDADE</v>
          </cell>
          <cell r="F179" t="str">
            <v>UNITÁRIO</v>
          </cell>
          <cell r="G179" t="str">
            <v>TOTAL</v>
          </cell>
          <cell r="H179" t="str">
            <v>UNITÁRIO</v>
          </cell>
          <cell r="I179" t="str">
            <v>TOTAL</v>
          </cell>
        </row>
        <row r="180">
          <cell r="B180">
            <v>90458</v>
          </cell>
          <cell r="C180" t="str">
            <v>QUEBRA EM ALVENARIA PARA INSTALAÇÃO DE QUADRO DISTRIBUIÇÃO GRANDE (76X40 CM). AF_05/2015</v>
          </cell>
          <cell r="D180" t="str">
            <v>UN</v>
          </cell>
          <cell r="E180">
            <v>1</v>
          </cell>
          <cell r="F180">
            <v>17.84</v>
          </cell>
          <cell r="G180">
            <v>17.84</v>
          </cell>
          <cell r="H180">
            <v>20.16</v>
          </cell>
          <cell r="I180">
            <v>20.16</v>
          </cell>
          <cell r="J180" t="str">
            <v>QUEBRA EM ALVENARIA PARA INSTALAÇÃO DE QUADRO DISTRIBUIÇÃO GRANDE (76X40 CM). AF_05/2015</v>
          </cell>
        </row>
        <row r="181">
          <cell r="B181">
            <v>101880</v>
          </cell>
          <cell r="C181" t="str">
            <v>QUADRO DE DISTRIBUIÇÃO DE ENERGIA EM CHAPA DE AÇO GALVANIZADO, DE EMBUTIR, COM BARRAMENTO TRIFÁSICO, PARA 30 DISJUNTORES DIN 150A - FORNECIMENTO E INSTALAÇÃO. AF_10/2020</v>
          </cell>
          <cell r="D181" t="str">
            <v>UN</v>
          </cell>
          <cell r="E181">
            <v>1</v>
          </cell>
          <cell r="F181">
            <v>684.22</v>
          </cell>
          <cell r="G181">
            <v>684.22</v>
          </cell>
          <cell r="H181">
            <v>687.02</v>
          </cell>
          <cell r="I181">
            <v>687.02</v>
          </cell>
          <cell r="J181" t="str">
            <v>QUADRO DE DISTRIBUIÇÃO DE ENERGIA EM CHAPA DE AÇO GALVANIZADO, DE EMBUTIR, COM BARRAMENTO TRIFÁSICO, PARA 30 DISJUNTORES DIN 150A - FORNECIMENTO E INSTALAÇÃO. AF_10/2020</v>
          </cell>
        </row>
        <row r="182">
          <cell r="B182">
            <v>3622</v>
          </cell>
          <cell r="C182" t="str">
            <v>DISJUNTOR TETRAPOLAR DR 80 A, TIPO AC, CORRENTE NOMINAL RESIDUAL 30MA, REF.:  SIEMENS 5SM1 OU SIMILAR</v>
          </cell>
          <cell r="D182" t="str">
            <v>UN</v>
          </cell>
          <cell r="E182">
            <v>1</v>
          </cell>
          <cell r="F182">
            <v>263</v>
          </cell>
          <cell r="G182">
            <v>263</v>
          </cell>
          <cell r="H182">
            <v>263</v>
          </cell>
          <cell r="I182">
            <v>263</v>
          </cell>
          <cell r="J182" t="str">
            <v>Disjuntor tetrapolar DR 80 A, tipo AC, corrente nominal residual 30mA, ref.:  Siemens 5SM1 ou similar</v>
          </cell>
        </row>
        <row r="183">
          <cell r="B183">
            <v>3703</v>
          </cell>
          <cell r="C183" t="str">
            <v>DISJUNTOR TRIPOLAR 80 A, PADRÃO DIN (  LINHA BRANCA ), CURVA DE DISPARO C, CO RRENTE DE INTERRUPÇÃO 5KA, REF.: SIEMENS 5SX1 OU SIMILAR.</v>
          </cell>
          <cell r="D183" t="str">
            <v>UN</v>
          </cell>
          <cell r="E183">
            <v>1</v>
          </cell>
          <cell r="F183">
            <v>113</v>
          </cell>
          <cell r="G183">
            <v>113</v>
          </cell>
          <cell r="H183">
            <v>113</v>
          </cell>
          <cell r="I183">
            <v>113</v>
          </cell>
          <cell r="J183" t="str">
            <v>Disjuntor tripolar 80 A, padrão DIN (  linha branca ), curva de disparo C, co rrente de interrupção 5KA, ref.: Siemens 5SX1 ou similar.</v>
          </cell>
        </row>
        <row r="184">
          <cell r="B184">
            <v>93653</v>
          </cell>
          <cell r="C184" t="str">
            <v>DISJUNTOR MONOPOLAR TIPO DIN, CORRENTE NOMINAL DE 10A - FORNECIMENTO E INSTALAÇÃO. AF_10/2020</v>
          </cell>
          <cell r="D184" t="str">
            <v>UN</v>
          </cell>
          <cell r="E184">
            <v>2</v>
          </cell>
          <cell r="F184">
            <v>7.41</v>
          </cell>
          <cell r="G184">
            <v>14.82</v>
          </cell>
          <cell r="H184">
            <v>7.55</v>
          </cell>
          <cell r="I184">
            <v>15.1</v>
          </cell>
          <cell r="J184" t="str">
            <v>DISJUNTOR MONOPOLAR TIPO DIN, CORRENTE NOMINAL DE 10A - FORNECIMENTO E INSTALAÇÃO. AF_10/2020</v>
          </cell>
        </row>
        <row r="185">
          <cell r="B185">
            <v>93655</v>
          </cell>
          <cell r="C185" t="str">
            <v>DISJUNTOR MONOPOLAR TIPO DIN, CORRENTE NOMINAL DE 20A - FORNECIMENTO E INSTALAÇÃO. AF_10/2020</v>
          </cell>
          <cell r="D185" t="str">
            <v>UN</v>
          </cell>
          <cell r="E185">
            <v>21</v>
          </cell>
          <cell r="F185">
            <v>8.5500000000000007</v>
          </cell>
          <cell r="G185">
            <v>179.55</v>
          </cell>
          <cell r="H185">
            <v>8.8000000000000007</v>
          </cell>
          <cell r="I185">
            <v>184.8</v>
          </cell>
          <cell r="J185" t="str">
            <v>DISJUNTOR MONOPOLAR TIPO DIN, CORRENTE NOMINAL DE 20A - FORNECIMENTO E INSTALAÇÃO. AF_10/2020</v>
          </cell>
        </row>
        <row r="186">
          <cell r="B186">
            <v>1577</v>
          </cell>
          <cell r="C186" t="str">
            <v>TERMINAL A COMPRESSAO EM COBRE ESTANHADO PARA CABO 35 MM2, 1 FURO E 1 COMPRESSAO, PARA PARAFUSO DE FIXACAO M8</v>
          </cell>
          <cell r="D186" t="str">
            <v>UN</v>
          </cell>
          <cell r="E186">
            <v>6</v>
          </cell>
          <cell r="F186">
            <v>1.65</v>
          </cell>
          <cell r="G186">
            <v>9.8999999999999986</v>
          </cell>
          <cell r="H186">
            <v>1.65</v>
          </cell>
          <cell r="I186">
            <v>9.8999999999999986</v>
          </cell>
          <cell r="J186" t="str">
            <v>TERMINAL A COMPRESSAO EM COBRE ESTANHADO PARA CABO 35 MM2, 1 FURO E 1 COMPRESSAO, PARA PARAFUSO DE FIXACAO M8</v>
          </cell>
        </row>
        <row r="187">
          <cell r="B187">
            <v>1575</v>
          </cell>
          <cell r="C187" t="str">
            <v>TERMINAL A COMPRESSAO EM COBRE ESTANHADO PARA CABO 16 MM2, 1 FURO E 1 COMPRESSAO, PARA PARAFUSO DE FIXACAO M6</v>
          </cell>
          <cell r="D187" t="str">
            <v>UN</v>
          </cell>
          <cell r="E187">
            <v>2</v>
          </cell>
          <cell r="F187">
            <v>1.05</v>
          </cell>
          <cell r="G187">
            <v>2.1</v>
          </cell>
          <cell r="H187">
            <v>1.05</v>
          </cell>
          <cell r="I187">
            <v>2.1</v>
          </cell>
          <cell r="J187" t="str">
            <v>TERMINAL A COMPRESSAO EM COBRE ESTANHADO PARA CABO 16 MM2, 1 FURO E 1 COMPRESSAO, PARA PARAFUSO DE FIXACAO M6</v>
          </cell>
        </row>
        <row r="188">
          <cell r="B188">
            <v>1571</v>
          </cell>
          <cell r="C188" t="str">
            <v>TERMINAL A COMPRESSAO EM COBRE ESTANHADO PARA CABO 4 MM2, 1 FURO E 1 COMPRESSAO, PARA PARAFUSO DE FIXACAO M5</v>
          </cell>
          <cell r="D188" t="str">
            <v>UN</v>
          </cell>
          <cell r="E188">
            <v>21</v>
          </cell>
          <cell r="F188">
            <v>0.69</v>
          </cell>
          <cell r="G188">
            <v>14.489999999999998</v>
          </cell>
          <cell r="H188">
            <v>0.69</v>
          </cell>
          <cell r="I188">
            <v>14.489999999999998</v>
          </cell>
          <cell r="J188" t="str">
            <v>TERMINAL A COMPRESSAO EM COBRE ESTANHADO PARA CABO 4 MM2, 1 FURO E 1 COMPRESSAO, PARA PARAFUSO DE FIXACAO M5</v>
          </cell>
        </row>
        <row r="189">
          <cell r="B189">
            <v>1570</v>
          </cell>
          <cell r="C189" t="str">
            <v>TERMINAL A COMPRESSAO EM COBRE ESTANHADO PARA CABO 2,5 MM2, 1 FURO E 1 COMPRESSAO, PARA PARAFUSO DE FIXACAO M5</v>
          </cell>
          <cell r="D189" t="str">
            <v>UN</v>
          </cell>
          <cell r="E189">
            <v>2</v>
          </cell>
          <cell r="F189">
            <v>0.53</v>
          </cell>
          <cell r="G189">
            <v>1.06</v>
          </cell>
          <cell r="H189">
            <v>0.53</v>
          </cell>
          <cell r="I189">
            <v>1.06</v>
          </cell>
          <cell r="J189" t="str">
            <v>TERMINAL A COMPRESSAO EM COBRE ESTANHADO PARA CABO 2,5 MM2, 1 FURO E 1 COMPRESSAO, PARA PARAFUSO DE FIXACAO M5</v>
          </cell>
        </row>
        <row r="190">
          <cell r="B190">
            <v>88264</v>
          </cell>
          <cell r="C190" t="str">
            <v>ELETRICISTA COM ENCARGOS COMPLEMENTARES</v>
          </cell>
          <cell r="D190" t="str">
            <v>H</v>
          </cell>
          <cell r="E190">
            <v>3.8864000000000001</v>
          </cell>
          <cell r="F190">
            <v>17.75</v>
          </cell>
          <cell r="G190">
            <v>68.983599999999996</v>
          </cell>
          <cell r="H190">
            <v>20.010000000000002</v>
          </cell>
          <cell r="I190">
            <v>77.766864000000012</v>
          </cell>
          <cell r="J190" t="str">
            <v>ELETRICISTA COM ENCARGOS COMPLEMENTARES</v>
          </cell>
        </row>
        <row r="191">
          <cell r="B191">
            <v>88247</v>
          </cell>
          <cell r="C191" t="str">
            <v>AUXILIAR DE ELETRICISTA COM ENCARGOS COMPLEMENTARES</v>
          </cell>
          <cell r="D191" t="str">
            <v>H</v>
          </cell>
          <cell r="E191">
            <v>2.6463999999999999</v>
          </cell>
          <cell r="F191">
            <v>13.59</v>
          </cell>
          <cell r="G191">
            <v>35.964576000000001</v>
          </cell>
          <cell r="H191">
            <v>15.18</v>
          </cell>
          <cell r="I191">
            <v>40.172351999999997</v>
          </cell>
          <cell r="J191" t="str">
            <v>AUXILIAR DE ELETRICISTA COM ENCARGOS COMPLEMENTARES</v>
          </cell>
        </row>
        <row r="192">
          <cell r="B192"/>
          <cell r="C192"/>
          <cell r="D192" t="str">
            <v>SUBTOTAL (R$)</v>
          </cell>
          <cell r="E192"/>
          <cell r="F192" t="str">
            <v>DESONERADO</v>
          </cell>
          <cell r="G192">
            <v>1404.93</v>
          </cell>
          <cell r="H192" t="str">
            <v>ONERADO</v>
          </cell>
          <cell r="I192">
            <v>1428.57</v>
          </cell>
        </row>
        <row r="194">
          <cell r="B194" t="str">
            <v>PRÓPRIA + 07872/ORSE (CAIXA DE PASSAGEM)</v>
          </cell>
        </row>
        <row r="195">
          <cell r="B195" t="str">
            <v>CP-019E</v>
          </cell>
          <cell r="C195" t="str">
            <v xml:space="preserve">D I S C R I M I N A Ç Ã O </v>
          </cell>
          <cell r="D195" t="str">
            <v>UNIDADE:</v>
          </cell>
          <cell r="E195" t="str">
            <v>un</v>
          </cell>
          <cell r="F195" t="str">
            <v>CUSTO DESONERADO (RS)</v>
          </cell>
          <cell r="G195"/>
          <cell r="H195" t="str">
            <v>CUSTO SEM DESONERAÇÃO (RS)</v>
          </cell>
          <cell r="I195"/>
          <cell r="J195">
            <v>1180.97</v>
          </cell>
          <cell r="K195">
            <v>1207.24</v>
          </cell>
          <cell r="L195" t="str">
            <v>ALIMENTAÇÃO TRIFÁSICA (3F+N+T) DO QUADRO DE DISTRIBUIÇÃO (QD1) COM  CABOS DE 35MM² FLEXÍVEIS 0,6/1.0 KV, ELETRODUTO DE 1 1/2'' EMBUTIDO NO PISO, VINDO DO QUADRO GERAL, COMO PREVISTO EM PROJETO.</v>
          </cell>
        </row>
        <row r="196">
          <cell r="B196" t="str">
            <v>CÓDIGO</v>
          </cell>
          <cell r="C196" t="str">
            <v>ALIMENTAÇÃO TRIFÁSICA (3F+N+T) DO QUADRO DE DISTRIBUIÇÃO (QD1) COM  CABOS DE 35MM² FLEXÍVEIS 0,6/1.0 KV, ELETRODUTO DE 1 1/2'' EMBUTIDO NO PISO, VINDO DO QUADRO GERAL, COMO PREVISTO EM PROJETO.</v>
          </cell>
          <cell r="D196" t="str">
            <v>UND</v>
          </cell>
          <cell r="E196" t="str">
            <v>QUANTIDADE</v>
          </cell>
          <cell r="F196" t="str">
            <v>UNITÁRIO</v>
          </cell>
          <cell r="G196" t="str">
            <v>TOTAL</v>
          </cell>
          <cell r="H196" t="str">
            <v>UNITÁRIO</v>
          </cell>
          <cell r="I196" t="str">
            <v>TOTAL</v>
          </cell>
        </row>
        <row r="197">
          <cell r="B197" t="str">
            <v>A07E</v>
          </cell>
          <cell r="C197" t="str">
            <v>ELETRODUTO RÍGIDO PVC DE 1 1/2'' (50MM) EMBUTIDO EM PAREDE, INCLUINDO RASGO E CHUMBAMENTO. FORNECIMENTO E INSTALAÇÃO</v>
          </cell>
          <cell r="D197" t="str">
            <v>M</v>
          </cell>
          <cell r="E197">
            <v>1.6500000000000001</v>
          </cell>
          <cell r="F197">
            <v>33.51</v>
          </cell>
          <cell r="G197">
            <v>55.291499999999999</v>
          </cell>
          <cell r="H197">
            <v>36.729999999999997</v>
          </cell>
          <cell r="I197">
            <v>60.604500000000002</v>
          </cell>
          <cell r="J197" t="str">
            <v>ELETRODUTO RÍGIDO PVC DE 1 1/2'' (50MM) EMBUTIDO EM PAREDE, INCLUINDO RASGO E CHUMBAMENTO. FORNECIMENTO E INSTALAÇÃO</v>
          </cell>
        </row>
        <row r="198">
          <cell r="B198" t="str">
            <v>A08E</v>
          </cell>
          <cell r="C198" t="str">
            <v>ELETRODUTO RÍGIDO PVC DE 1 1/2'' (50MM) EMBUTIDO NO PISO, INCLUINDO RASGO E CHUMBAMENTO. FORNECIMENTO E INSTALAÇÃO</v>
          </cell>
          <cell r="D198" t="str">
            <v>M</v>
          </cell>
          <cell r="E198">
            <v>4.4000000000000004</v>
          </cell>
          <cell r="F198">
            <v>34.450000000000003</v>
          </cell>
          <cell r="G198">
            <v>151.58000000000001</v>
          </cell>
          <cell r="H198">
            <v>37.619999999999997</v>
          </cell>
          <cell r="I198">
            <v>165.52799999999999</v>
          </cell>
          <cell r="J198" t="str">
            <v>ELETRODUTO RÍGIDO PVC DE 1 1/2'' (50MM) EMBUTIDO NO PISO, INCLUINDO RASGO E CHUMBAMENTO. FORNECIMENTO E INSTALAÇÃO</v>
          </cell>
        </row>
        <row r="199">
          <cell r="B199">
            <v>92986</v>
          </cell>
          <cell r="C199" t="str">
            <v>CABO DE COBRE FLEXÍVEL ISOLADO, 35 MM², ANTI-CHAMA 0,6/1,0 KV, PARA DISTRIBUIÇÃO - FORNECIMENTO E INSTALAÇÃO. AF_12/2015</v>
          </cell>
          <cell r="D199" t="str">
            <v>M</v>
          </cell>
          <cell r="E199">
            <v>23.980000000000004</v>
          </cell>
          <cell r="F199">
            <v>36.369999999999997</v>
          </cell>
          <cell r="G199">
            <v>872.15260000000012</v>
          </cell>
          <cell r="H199">
            <v>36.65</v>
          </cell>
          <cell r="I199">
            <v>878.86700000000008</v>
          </cell>
          <cell r="J199" t="str">
            <v>CABO DE COBRE FLEXÍVEL ISOLADO, 35 MM², ANTI-CHAMA 0,6/1,0 KV, PARA DISTRIBUIÇÃO - FORNECIMENTO E INSTALAÇÃO. AF_12/2015</v>
          </cell>
        </row>
        <row r="200">
          <cell r="B200">
            <v>92982</v>
          </cell>
          <cell r="C200" t="str">
            <v>CABO DE COBRE FLEXÍVEL ISOLADO, 16 MM², ANTI-CHAMA 0,6/1,0 KV, PARA DISTRIBUIÇÃO - FORNECIMENTO E INSTALAÇÃO. AF_12/2015</v>
          </cell>
          <cell r="D200" t="str">
            <v>M</v>
          </cell>
          <cell r="E200">
            <v>6.0500000000000007</v>
          </cell>
          <cell r="F200">
            <v>16.850000000000001</v>
          </cell>
          <cell r="G200">
            <v>101.94250000000002</v>
          </cell>
          <cell r="H200">
            <v>16.899999999999999</v>
          </cell>
          <cell r="I200">
            <v>102.245</v>
          </cell>
          <cell r="J200" t="str">
            <v>CABO DE COBRE FLEXÍVEL ISOLADO, 16 MM², ANTI-CHAMA 0,6/1,0 KV, PARA DISTRIBUIÇÃO - FORNECIMENTO E INSTALAÇÃO. AF_12/2015</v>
          </cell>
        </row>
        <row r="201">
          <cell r="B201"/>
          <cell r="C201"/>
          <cell r="D201" t="str">
            <v>SUBTOTAL (R$)</v>
          </cell>
          <cell r="E201"/>
          <cell r="F201" t="str">
            <v>DESONERADO</v>
          </cell>
          <cell r="G201">
            <v>1180.97</v>
          </cell>
          <cell r="H201" t="str">
            <v>ONERADO</v>
          </cell>
          <cell r="I201">
            <v>1207.24</v>
          </cell>
        </row>
        <row r="203">
          <cell r="B203" t="str">
            <v>12807/ORSE (REFLETOR SLIM LED 50W DE POTÊNCIA, BRANCO FRIO, 6500K, AUTOVOLT, MARCA G-LIGHT OU SIMILAR)</v>
          </cell>
        </row>
        <row r="204">
          <cell r="B204" t="str">
            <v>CP-020E</v>
          </cell>
          <cell r="C204" t="str">
            <v xml:space="preserve">D I S C R I M I N A Ç Ã O </v>
          </cell>
          <cell r="D204" t="str">
            <v>UNIDADE:</v>
          </cell>
          <cell r="E204" t="str">
            <v>un</v>
          </cell>
          <cell r="F204" t="str">
            <v>CUSTO DESONERADO (RS)</v>
          </cell>
          <cell r="G204"/>
          <cell r="H204" t="str">
            <v>CUSTO SEM DESONERAÇÃO (RS)</v>
          </cell>
          <cell r="I204"/>
          <cell r="J204">
            <v>111.32</v>
          </cell>
          <cell r="K204">
            <v>112.95</v>
          </cell>
          <cell r="L204" t="str">
            <v>FORNECIMENTO E INSTALAÇÃO DE REFLETOR SLIM LED 50W DE POTÊNCIA, BRANCO FRIO, 6500K, AUTOVOLT, MARCA G-LIGHT OU SIMILAR</v>
          </cell>
        </row>
        <row r="205">
          <cell r="B205" t="str">
            <v>CÓDIGO</v>
          </cell>
          <cell r="C205" t="str">
            <v>FORNECIMENTO E INSTALAÇÃO DE REFLETOR SLIM LED 50W DE POTÊNCIA, BRANCO FRIO, 6500K, AUTOVOLT, MARCA G-LIGHT OU SIMILAR</v>
          </cell>
          <cell r="D205" t="str">
            <v>UND</v>
          </cell>
          <cell r="E205" t="str">
            <v>QUANTIDADE</v>
          </cell>
          <cell r="F205" t="str">
            <v>UNITÁRIO</v>
          </cell>
          <cell r="G205" t="str">
            <v>TOTAL</v>
          </cell>
          <cell r="H205" t="str">
            <v>UNITÁRIO</v>
          </cell>
          <cell r="I205" t="str">
            <v>TOTAL</v>
          </cell>
        </row>
        <row r="206">
          <cell r="B206">
            <v>1691</v>
          </cell>
          <cell r="C206" t="str">
            <v>PARAFUSO METAL 2 1/2" X 12 P/ BUCHA S-10</v>
          </cell>
          <cell r="D206" t="str">
            <v>UN</v>
          </cell>
          <cell r="E206">
            <v>2</v>
          </cell>
          <cell r="F206">
            <v>0.63</v>
          </cell>
          <cell r="G206">
            <v>1.26</v>
          </cell>
          <cell r="H206">
            <v>0.63</v>
          </cell>
          <cell r="I206">
            <v>1.26</v>
          </cell>
          <cell r="J206" t="str">
            <v>Parafuso metal 2 1/2" x 12 p/ bucha s-10</v>
          </cell>
        </row>
        <row r="207">
          <cell r="B207">
            <v>13288</v>
          </cell>
          <cell r="C207" t="str">
            <v>REFLETOR SLIM  LED 50W DE POTÊNCIA, BRANCO FRIO, 6500K, AUTOVOLT, MARCA G-LIG HT OU SIMILAR</v>
          </cell>
          <cell r="D207" t="str">
            <v>UN</v>
          </cell>
          <cell r="E207">
            <v>1</v>
          </cell>
          <cell r="F207">
            <v>97</v>
          </cell>
          <cell r="G207">
            <v>97</v>
          </cell>
          <cell r="H207">
            <v>97</v>
          </cell>
          <cell r="I207">
            <v>97</v>
          </cell>
          <cell r="J207" t="str">
            <v>Refletor Slim  LED 50W de potência, branco Frio, 6500k, Autovolt, marca G-lig ht ou similar</v>
          </cell>
        </row>
        <row r="208">
          <cell r="B208">
            <v>88264</v>
          </cell>
          <cell r="C208" t="str">
            <v>ELETRICISTA COM ENCARGOS COMPLEMENTARES</v>
          </cell>
          <cell r="D208" t="str">
            <v>H</v>
          </cell>
          <cell r="E208">
            <v>0.5</v>
          </cell>
          <cell r="F208">
            <v>17.75</v>
          </cell>
          <cell r="G208">
            <v>8.875</v>
          </cell>
          <cell r="H208">
            <v>20.010000000000002</v>
          </cell>
          <cell r="I208">
            <v>10.005000000000001</v>
          </cell>
          <cell r="J208" t="str">
            <v>ELETRICISTA COM ENCARGOS COMPLEMENTARES</v>
          </cell>
        </row>
        <row r="209">
          <cell r="B209">
            <v>88316</v>
          </cell>
          <cell r="C209" t="str">
            <v>SERVENTE COM ENCARGOS COMPLEMENTARES</v>
          </cell>
          <cell r="D209" t="str">
            <v>H</v>
          </cell>
          <cell r="E209">
            <v>0.3</v>
          </cell>
          <cell r="F209">
            <v>13.94</v>
          </cell>
          <cell r="G209">
            <v>4.1819999999999995</v>
          </cell>
          <cell r="H209">
            <v>15.6</v>
          </cell>
          <cell r="I209">
            <v>4.68</v>
          </cell>
          <cell r="J209" t="str">
            <v>SERVENTE COM ENCARGOS COMPLEMENTARES</v>
          </cell>
        </row>
        <row r="210">
          <cell r="D210" t="str">
            <v>SUBTOTAL (R$)</v>
          </cell>
          <cell r="E210"/>
          <cell r="F210" t="str">
            <v>DESONERADO</v>
          </cell>
          <cell r="G210">
            <v>111.32</v>
          </cell>
          <cell r="H210" t="str">
            <v>ONERADO</v>
          </cell>
          <cell r="I210">
            <v>112.95</v>
          </cell>
        </row>
        <row r="212">
          <cell r="B212"/>
          <cell r="J212">
            <v>164.76</v>
          </cell>
          <cell r="K212">
            <v>168.01</v>
          </cell>
          <cell r="L212" t="str">
            <v>HASTE COBREADA COPPERWELD PARA ATERRAMENTO, DE ALTA CAMADA, COM NO MÍNIMO 254 MICRONS E D= 5/8" X 3,00 M, COM CONECTOR EM BRONZE REFORÇADO PARA 2 CABOS (DESCIDA E MALHA) E 1 HASTE (REF. TEL-580) E CAIXA DE CONCRETO PRE MOLDADO PARA INSPEÇÃO DE ATERRAMENTO (D=0,3M), FORNECIMENTO E INSTALAÇÃO.</v>
          </cell>
          <cell r="M212"/>
        </row>
        <row r="213">
          <cell r="B213" t="str">
            <v>CP-021E</v>
          </cell>
          <cell r="C213" t="str">
            <v xml:space="preserve">D I S C R I M I N A Ç Ã O </v>
          </cell>
          <cell r="D213" t="str">
            <v>UNIDADE:</v>
          </cell>
          <cell r="E213" t="str">
            <v>UN</v>
          </cell>
          <cell r="F213" t="str">
            <v>CUSTO DESONERADO (RS)</v>
          </cell>
          <cell r="G213"/>
          <cell r="H213" t="str">
            <v>CUSTO SEM DESONERAÇÃO (RS)</v>
          </cell>
          <cell r="I213"/>
          <cell r="J213">
            <v>164.76</v>
          </cell>
          <cell r="K213">
            <v>168.01</v>
          </cell>
          <cell r="L213" t="str">
            <v>HASTE COBREADA COPPERWELD PARA ATERRAMENTO, DE ALTA CAMADA, COM NO MÍNIMO 254 MICRONS E D= 5/8" X 3,00 M, COM CONECTOR EM BRONZE REFORÇADO PARA 2 CABOS (DESCIDA E MALHA) E 1 HASTE (REF. TEL-580) E CAIXA DE CONCRETO PRE MOLDADO PARA INSPEÇÃO DE ATERRAMENTO (D=0,3M), FORNECIMENTO E INSTALAÇÃO.</v>
          </cell>
        </row>
        <row r="214">
          <cell r="B214" t="str">
            <v>CÓDIGO</v>
          </cell>
          <cell r="C214" t="str">
            <v>HASTE COBREADA COPPERWELD PARA ATERRAMENTO, DE ALTA CAMADA, COM NO MÍNIMO 254 MICRONS E D= 5/8" X 3,00 M, COM CONECTOR EM BRONZE REFORÇADO PARA 2 CABOS (DESCIDA E MALHA) E 1 HASTE (REF. TEL-580) E CAIXA DE CONCRETO PRE MOLDADO PARA INSPEÇÃO DE ATERRAMENTO (D=0,3M), FORNECIMENTO E INSTALAÇÃO.</v>
          </cell>
          <cell r="D214" t="str">
            <v>UND</v>
          </cell>
          <cell r="E214" t="str">
            <v>QUANTIDADE</v>
          </cell>
          <cell r="F214" t="str">
            <v>UNITÁRIO</v>
          </cell>
          <cell r="G214" t="str">
            <v>TOTAL</v>
          </cell>
          <cell r="H214" t="str">
            <v>UNITÁRIO</v>
          </cell>
          <cell r="I214" t="str">
            <v>TOTAL</v>
          </cell>
          <cell r="K214"/>
        </row>
        <row r="215">
          <cell r="B215">
            <v>3839</v>
          </cell>
          <cell r="C215" t="str">
            <v>HASTE COBREADA COPPERWELD P/ ATERRAMENTO 254 MICR D= 5/8" X 3,00 M</v>
          </cell>
          <cell r="D215" t="str">
            <v>UN</v>
          </cell>
          <cell r="E215">
            <v>1</v>
          </cell>
          <cell r="F215">
            <v>48.27</v>
          </cell>
          <cell r="G215">
            <v>48.27</v>
          </cell>
          <cell r="H215">
            <v>48.27</v>
          </cell>
          <cell r="I215">
            <v>48.27</v>
          </cell>
          <cell r="J215" t="str">
            <v>Haste cobreada copperweld p/ aterramento 254 micr d= 5/8" x 3,00 m</v>
          </cell>
          <cell r="K215"/>
        </row>
        <row r="216">
          <cell r="B216">
            <v>11855</v>
          </cell>
          <cell r="C216" t="str">
            <v>CONECTOR METALICO TIPO PARAFUSO FENDIDO (SPLIT BOLT), PARA CABOS ATE 70 MM2</v>
          </cell>
          <cell r="D216" t="str">
            <v>UN</v>
          </cell>
          <cell r="E216">
            <v>1</v>
          </cell>
          <cell r="F216">
            <v>11.32</v>
          </cell>
          <cell r="G216">
            <v>11.32</v>
          </cell>
          <cell r="H216">
            <v>11.32</v>
          </cell>
          <cell r="I216">
            <v>11.32</v>
          </cell>
          <cell r="J216" t="str">
            <v>CONECTOR METALICO TIPO PARAFUSO FENDIDO (SPLIT BOLT), PARA CABOS ATE 70 MM2</v>
          </cell>
          <cell r="K216"/>
        </row>
        <row r="217">
          <cell r="B217">
            <v>34641</v>
          </cell>
          <cell r="C217" t="str">
            <v>CAIXA DE ATERRAMENTO EM CONCRETO PRÃ-MOLDADO, DIAMETRO DE 0,30 M E ALTURA DE 0,35 M, SEM FUNDO E COM TAMPA</v>
          </cell>
          <cell r="D217" t="str">
            <v>UN</v>
          </cell>
          <cell r="E217">
            <v>1</v>
          </cell>
          <cell r="F217">
            <v>78.64</v>
          </cell>
          <cell r="G217">
            <v>78.64</v>
          </cell>
          <cell r="H217">
            <v>78.64</v>
          </cell>
          <cell r="I217">
            <v>78.64</v>
          </cell>
          <cell r="J217" t="str">
            <v>CAIXA DE ATERRAMENTO EM CONCRETO PRÃ-MOLDADO, DIAMETRO DE 0,30 M E ALTURA DE 0,35 M, SEM FUNDO E COM TAMPA</v>
          </cell>
          <cell r="K217"/>
        </row>
        <row r="218">
          <cell r="B218">
            <v>93358</v>
          </cell>
          <cell r="C218" t="str">
            <v>ESCAVAÇÃO MANUAL DE VALA COM PROFUNDIDADE MENOR OU IGUAL A 1,30 M. AF_02/2021</v>
          </cell>
          <cell r="D218" t="str">
            <v>M3</v>
          </cell>
          <cell r="E218">
            <v>9.11E-2</v>
          </cell>
          <cell r="F218">
            <v>55.14</v>
          </cell>
          <cell r="G218">
            <v>5.0232539999999997</v>
          </cell>
          <cell r="H218">
            <v>61.71</v>
          </cell>
          <cell r="I218">
            <v>5.6217810000000004</v>
          </cell>
          <cell r="J218" t="str">
            <v>ESCAVAÇÃO MANUAL DE VALA COM PROFUNDIDADE MENOR OU IGUAL A 1,30 M. AF_02/2021</v>
          </cell>
          <cell r="K218"/>
        </row>
        <row r="219">
          <cell r="B219">
            <v>88309</v>
          </cell>
          <cell r="C219" t="str">
            <v>PEDREIRO COM ENCARGOS COMPLEMENTARES</v>
          </cell>
          <cell r="D219" t="str">
            <v>H</v>
          </cell>
          <cell r="E219">
            <v>0.33</v>
          </cell>
          <cell r="F219">
            <v>17.59</v>
          </cell>
          <cell r="G219">
            <v>5.8047000000000004</v>
          </cell>
          <cell r="H219">
            <v>19.82</v>
          </cell>
          <cell r="I219">
            <v>6.5406000000000004</v>
          </cell>
          <cell r="J219" t="str">
            <v>PEDREIRO COM ENCARGOS COMPLEMENTARES</v>
          </cell>
          <cell r="K219"/>
        </row>
        <row r="220">
          <cell r="B220">
            <v>88264</v>
          </cell>
          <cell r="C220" t="str">
            <v>ELETRICISTA COM ENCARGOS COMPLEMENTARES</v>
          </cell>
          <cell r="D220" t="str">
            <v>H</v>
          </cell>
          <cell r="E220">
            <v>0.35309999999999997</v>
          </cell>
          <cell r="F220">
            <v>17.75</v>
          </cell>
          <cell r="G220">
            <v>6.2675249999999991</v>
          </cell>
          <cell r="H220">
            <v>20.010000000000002</v>
          </cell>
          <cell r="I220">
            <v>7.065531</v>
          </cell>
          <cell r="J220" t="str">
            <v>ELETRICISTA COM ENCARGOS COMPLEMENTARES</v>
          </cell>
          <cell r="K220"/>
        </row>
        <row r="221">
          <cell r="B221">
            <v>88316</v>
          </cell>
          <cell r="C221" t="str">
            <v>SERVENTE COM ENCARGOS COMPLEMENTARES</v>
          </cell>
          <cell r="D221" t="str">
            <v>H</v>
          </cell>
          <cell r="E221">
            <v>0.43000000000000005</v>
          </cell>
          <cell r="F221">
            <v>13.94</v>
          </cell>
          <cell r="G221">
            <v>5.9942000000000002</v>
          </cell>
          <cell r="H221">
            <v>15.6</v>
          </cell>
          <cell r="I221">
            <v>6.7080000000000002</v>
          </cell>
          <cell r="J221" t="str">
            <v>SERVENTE COM ENCARGOS COMPLEMENTARES</v>
          </cell>
          <cell r="K221"/>
        </row>
        <row r="222">
          <cell r="B222">
            <v>88247</v>
          </cell>
          <cell r="C222" t="str">
            <v>AUXILIAR DE ELETRICISTA COM ENCARGOS COMPLEMENTARES</v>
          </cell>
          <cell r="D222" t="str">
            <v>H</v>
          </cell>
          <cell r="E222">
            <v>0.25309999999999999</v>
          </cell>
          <cell r="F222">
            <v>13.59</v>
          </cell>
          <cell r="G222">
            <v>3.439629</v>
          </cell>
          <cell r="H222">
            <v>15.18</v>
          </cell>
          <cell r="I222">
            <v>3.8420579999999998</v>
          </cell>
          <cell r="J222" t="str">
            <v>AUXILIAR DE ELETRICISTA COM ENCARGOS COMPLEMENTARES</v>
          </cell>
        </row>
        <row r="223">
          <cell r="B223"/>
          <cell r="C223"/>
          <cell r="D223" t="str">
            <v>SUBTOTAL (R$)</v>
          </cell>
          <cell r="E223"/>
          <cell r="F223" t="str">
            <v>DESONERADO</v>
          </cell>
          <cell r="G223">
            <v>164.76</v>
          </cell>
          <cell r="H223" t="str">
            <v>ONERADO</v>
          </cell>
          <cell r="I223">
            <v>168.01</v>
          </cell>
        </row>
        <row r="224">
          <cell r="D224"/>
          <cell r="E224"/>
          <cell r="F224"/>
          <cell r="G224"/>
          <cell r="H224"/>
          <cell r="I224"/>
        </row>
        <row r="225">
          <cell r="B225"/>
          <cell r="J225">
            <v>32.36</v>
          </cell>
          <cell r="K225">
            <v>34.17</v>
          </cell>
          <cell r="L225" t="str">
            <v>CONDULETE DE ALUMÍNIO, TIPO TB, PARA ELETRODUTO DE AÇO GALVANIZADO DN 25 MM (1''), APARENTE - FORNECIMENTO E INSTALAÇÃO. AF_11/2016_P</v>
          </cell>
          <cell r="M225"/>
        </row>
        <row r="226">
          <cell r="B226" t="str">
            <v>CP-022E</v>
          </cell>
          <cell r="C226" t="str">
            <v xml:space="preserve">D I S C R I M I N A Ç Ã O </v>
          </cell>
          <cell r="D226" t="str">
            <v>UNIDADE:</v>
          </cell>
          <cell r="E226" t="str">
            <v>UN</v>
          </cell>
          <cell r="F226" t="str">
            <v>CUSTO DESONERADO (RS)</v>
          </cell>
          <cell r="G226"/>
          <cell r="H226" t="str">
            <v>CUSTO SEM DESONERAÇÃO (RS)</v>
          </cell>
          <cell r="I226"/>
          <cell r="J226">
            <v>32.36</v>
          </cell>
          <cell r="K226">
            <v>34.17</v>
          </cell>
          <cell r="L226" t="str">
            <v>CONDULETE DE ALUMÍNIO, TIPO TB, PARA ELETRODUTO DE AÇO GALVANIZADO DN 25 MM (1''), APARENTE - FORNECIMENTO E INSTALAÇÃO. AF_11/2016_P</v>
          </cell>
        </row>
        <row r="227">
          <cell r="B227" t="str">
            <v>CÓDIGO</v>
          </cell>
          <cell r="C227" t="str">
            <v>CONDULETE DE ALUMÍNIO, TIPO TB, PARA ELETRODUTO DE AÇO GALVANIZADO DN 25 MM (1''), APARENTE - FORNECIMENTO E INSTALAÇÃO. AF_11/2016_P</v>
          </cell>
          <cell r="D227" t="str">
            <v>UND</v>
          </cell>
          <cell r="E227" t="str">
            <v>QUANTIDADE</v>
          </cell>
          <cell r="F227" t="str">
            <v>UNITÁRIO</v>
          </cell>
          <cell r="G227" t="str">
            <v>TOTAL</v>
          </cell>
          <cell r="H227" t="str">
            <v>UNITÁRIO</v>
          </cell>
          <cell r="I227" t="str">
            <v>TOTAL</v>
          </cell>
          <cell r="K227"/>
        </row>
        <row r="228">
          <cell r="B228">
            <v>3937</v>
          </cell>
          <cell r="C228" t="str">
            <v>CONDULETE TIPO "TB" DE 1" EM ALUMÍNIO FUNDIDO A PROVA DE TEMPO, GASES, VAPORE S E PÓS.</v>
          </cell>
          <cell r="D228" t="str">
            <v>UN</v>
          </cell>
          <cell r="E228">
            <v>1</v>
          </cell>
          <cell r="F228">
            <v>17.21</v>
          </cell>
          <cell r="G228">
            <v>17.21</v>
          </cell>
          <cell r="H228">
            <v>17.21</v>
          </cell>
          <cell r="I228">
            <v>17.21</v>
          </cell>
          <cell r="J228" t="str">
            <v>Condulete tipo "TB" de 1" em alumínio fundido a prova de tempo, gases, vapore s e pós.</v>
          </cell>
          <cell r="K228"/>
        </row>
        <row r="229">
          <cell r="B229">
            <v>11950</v>
          </cell>
          <cell r="C229" t="str">
            <v>BUCHA DE NYLON SEM ABA S6, COM PARAFUSO DE 4,20 X 40 MM EM ACO ZINCADO COM ROSCA SOBERBA, CABECA CHATA E FENDA PHILLIPS</v>
          </cell>
          <cell r="D229" t="str">
            <v>UN</v>
          </cell>
          <cell r="E229">
            <v>2</v>
          </cell>
          <cell r="F229">
            <v>0.24</v>
          </cell>
          <cell r="G229">
            <v>0.48</v>
          </cell>
          <cell r="H229">
            <v>0.24</v>
          </cell>
          <cell r="I229">
            <v>0.48</v>
          </cell>
          <cell r="J229" t="str">
            <v>BUCHA DE NYLON SEM ABA S6, COM PARAFUSO DE 4,20 X 40 MM EM ACO ZINCADO COM ROSCA SOBERBA, CABECA CHATA E FENDA PHILLIPS</v>
          </cell>
          <cell r="K229"/>
        </row>
        <row r="230">
          <cell r="B230">
            <v>88247</v>
          </cell>
          <cell r="C230" t="str">
            <v>AUXILIAR DE ELETRICISTA COM ENCARGOS COMPLEMENTARES</v>
          </cell>
          <cell r="D230" t="str">
            <v>H</v>
          </cell>
          <cell r="E230">
            <v>0.46820000000000001</v>
          </cell>
          <cell r="F230">
            <v>13.59</v>
          </cell>
          <cell r="G230">
            <v>6.362838</v>
          </cell>
          <cell r="H230">
            <v>15.18</v>
          </cell>
          <cell r="I230">
            <v>7.1072759999999997</v>
          </cell>
          <cell r="J230" t="str">
            <v>AUXILIAR DE ELETRICISTA COM ENCARGOS COMPLEMENTARES</v>
          </cell>
          <cell r="K230"/>
        </row>
        <row r="231">
          <cell r="B231">
            <v>88264</v>
          </cell>
          <cell r="C231" t="str">
            <v>ELETRICISTA COM ENCARGOS COMPLEMENTARES</v>
          </cell>
          <cell r="D231" t="str">
            <v>H</v>
          </cell>
          <cell r="E231">
            <v>0.46820000000000001</v>
          </cell>
          <cell r="F231">
            <v>17.75</v>
          </cell>
          <cell r="G231">
            <v>8.3105499999999992</v>
          </cell>
          <cell r="H231">
            <v>20.010000000000002</v>
          </cell>
          <cell r="I231">
            <v>9.3686820000000015</v>
          </cell>
          <cell r="J231" t="str">
            <v>ELETRICISTA COM ENCARGOS COMPLEMENTARES</v>
          </cell>
        </row>
        <row r="232">
          <cell r="B232"/>
          <cell r="C232"/>
          <cell r="D232" t="str">
            <v>SUBTOTAL (R$)</v>
          </cell>
          <cell r="E232"/>
          <cell r="F232" t="str">
            <v>DESONERADO</v>
          </cell>
          <cell r="G232">
            <v>32.36</v>
          </cell>
          <cell r="H232" t="str">
            <v>ONERADO</v>
          </cell>
          <cell r="I232">
            <v>34.17</v>
          </cell>
        </row>
        <row r="233">
          <cell r="D233"/>
          <cell r="E233"/>
          <cell r="F233"/>
          <cell r="G233"/>
          <cell r="H233"/>
          <cell r="I233"/>
        </row>
        <row r="234">
          <cell r="B234"/>
          <cell r="J234">
            <v>38.35</v>
          </cell>
          <cell r="K234">
            <v>40.159999999999997</v>
          </cell>
          <cell r="L234" t="str">
            <v>CONDULETE DE ALUMÍNIO, TIPO LB, PARA ELETRODUTO DE AÇO GALVANIZADO DN 25 MM (1''), APARENTE - FORNECIMENTO E INSTALAÇÃO. AF_11/2016_P</v>
          </cell>
          <cell r="M234"/>
        </row>
        <row r="235">
          <cell r="B235" t="str">
            <v>CP-023E</v>
          </cell>
          <cell r="C235" t="str">
            <v xml:space="preserve">D I S C R I M I N A Ç Ã O </v>
          </cell>
          <cell r="D235" t="str">
            <v>UNIDADE:</v>
          </cell>
          <cell r="E235" t="str">
            <v>UN</v>
          </cell>
          <cell r="F235" t="str">
            <v>CUSTO DESONERADO (RS)</v>
          </cell>
          <cell r="G235"/>
          <cell r="H235" t="str">
            <v>CUSTO SEM DESONERAÇÃO (RS)</v>
          </cell>
          <cell r="I235"/>
          <cell r="J235">
            <v>38.35</v>
          </cell>
          <cell r="K235">
            <v>40.159999999999997</v>
          </cell>
          <cell r="L235" t="str">
            <v>CONDULETE DE ALUMÍNIO, TIPO LB, PARA ELETRODUTO DE AÇO GALVANIZADO DN 25 MM (1''), APARENTE - FORNECIMENTO E INSTALAÇÃO. AF_11/2016_P</v>
          </cell>
        </row>
        <row r="236">
          <cell r="B236" t="str">
            <v>CÓDIGO</v>
          </cell>
          <cell r="C236" t="str">
            <v>CONDULETE DE ALUMÍNIO, TIPO LB, PARA ELETRODUTO DE AÇO GALVANIZADO DN 25 MM (1''), APARENTE - FORNECIMENTO E INSTALAÇÃO. AF_11/2016_P</v>
          </cell>
          <cell r="D236" t="str">
            <v>UND</v>
          </cell>
          <cell r="E236" t="str">
            <v>QUANTIDADE</v>
          </cell>
          <cell r="F236" t="str">
            <v>UNITÁRIO</v>
          </cell>
          <cell r="G236" t="str">
            <v>TOTAL</v>
          </cell>
          <cell r="H236" t="str">
            <v>UNITÁRIO</v>
          </cell>
          <cell r="I236" t="str">
            <v>TOTAL</v>
          </cell>
          <cell r="K236"/>
        </row>
        <row r="237">
          <cell r="B237">
            <v>3905</v>
          </cell>
          <cell r="C237" t="str">
            <v>CONDULETE TIPO "LB" DE 1" EM ALUMÍNIO FUNDIDO A PROVA DE TEMPO, GASES, VAPORE S E PÓS.</v>
          </cell>
          <cell r="D237" t="str">
            <v>UN</v>
          </cell>
          <cell r="E237">
            <v>1</v>
          </cell>
          <cell r="F237">
            <v>23.2</v>
          </cell>
          <cell r="G237">
            <v>23.2</v>
          </cell>
          <cell r="H237">
            <v>23.2</v>
          </cell>
          <cell r="I237">
            <v>23.2</v>
          </cell>
          <cell r="J237" t="str">
            <v>Condulete tipo "LB" de 1" em alumínio fundido a prova de tempo, gases, vapore s e pós.</v>
          </cell>
          <cell r="K237"/>
        </row>
        <row r="238">
          <cell r="B238">
            <v>11950</v>
          </cell>
          <cell r="C238" t="str">
            <v>BUCHA DE NYLON SEM ABA S6, COM PARAFUSO DE 4,20 X 40 MM EM ACO ZINCADO COM ROSCA SOBERBA, CABECA CHATA E FENDA PHILLIPS</v>
          </cell>
          <cell r="D238" t="str">
            <v>UN</v>
          </cell>
          <cell r="E238">
            <v>2</v>
          </cell>
          <cell r="F238">
            <v>0.24</v>
          </cell>
          <cell r="G238">
            <v>0.48</v>
          </cell>
          <cell r="H238">
            <v>0.24</v>
          </cell>
          <cell r="I238">
            <v>0.48</v>
          </cell>
          <cell r="J238" t="str">
            <v>BUCHA DE NYLON SEM ABA S6, COM PARAFUSO DE 4,20 X 40 MM EM ACO ZINCADO COM ROSCA SOBERBA, CABECA CHATA E FENDA PHILLIPS</v>
          </cell>
          <cell r="K238"/>
        </row>
        <row r="239">
          <cell r="B239">
            <v>88247</v>
          </cell>
          <cell r="C239" t="str">
            <v>AUXILIAR DE ELETRICISTA COM ENCARGOS COMPLEMENTARES</v>
          </cell>
          <cell r="D239" t="str">
            <v>H</v>
          </cell>
          <cell r="E239">
            <v>0.46820000000000001</v>
          </cell>
          <cell r="F239">
            <v>13.59</v>
          </cell>
          <cell r="G239">
            <v>6.362838</v>
          </cell>
          <cell r="H239">
            <v>15.18</v>
          </cell>
          <cell r="I239">
            <v>7.1072759999999997</v>
          </cell>
          <cell r="J239" t="str">
            <v>AUXILIAR DE ELETRICISTA COM ENCARGOS COMPLEMENTARES</v>
          </cell>
          <cell r="K239"/>
        </row>
        <row r="240">
          <cell r="B240">
            <v>88264</v>
          </cell>
          <cell r="C240" t="str">
            <v>ELETRICISTA COM ENCARGOS COMPLEMENTARES</v>
          </cell>
          <cell r="D240" t="str">
            <v>H</v>
          </cell>
          <cell r="E240">
            <v>0.46820000000000001</v>
          </cell>
          <cell r="F240">
            <v>17.75</v>
          </cell>
          <cell r="G240">
            <v>8.3105499999999992</v>
          </cell>
          <cell r="H240">
            <v>20.010000000000002</v>
          </cell>
          <cell r="I240">
            <v>9.3686820000000015</v>
          </cell>
          <cell r="J240" t="str">
            <v>ELETRICISTA COM ENCARGOS COMPLEMENTARES</v>
          </cell>
        </row>
        <row r="241">
          <cell r="B241"/>
          <cell r="C241"/>
          <cell r="D241" t="str">
            <v>SUBTOTAL (R$)</v>
          </cell>
          <cell r="E241"/>
          <cell r="F241" t="str">
            <v>DESONERADO</v>
          </cell>
          <cell r="G241">
            <v>38.35</v>
          </cell>
          <cell r="H241" t="str">
            <v>ONERADO</v>
          </cell>
          <cell r="I241">
            <v>40.159999999999997</v>
          </cell>
        </row>
        <row r="242">
          <cell r="B242"/>
          <cell r="C242"/>
          <cell r="D242"/>
          <cell r="E242"/>
          <cell r="F242"/>
          <cell r="G242"/>
          <cell r="H242"/>
          <cell r="I242"/>
        </row>
        <row r="243">
          <cell r="B243"/>
        </row>
        <row r="244">
          <cell r="B244" t="str">
            <v>CP-024E</v>
          </cell>
          <cell r="C244" t="str">
            <v xml:space="preserve">D I S C R I M I N A Ç Ã O </v>
          </cell>
          <cell r="D244" t="str">
            <v>UNIDADE:</v>
          </cell>
          <cell r="E244" t="str">
            <v>un</v>
          </cell>
          <cell r="F244" t="str">
            <v>CUSTO DESONERADO (RS)</v>
          </cell>
          <cell r="G244"/>
          <cell r="H244" t="str">
            <v>CUSTO SEM DESONERAÇÃO (RS)</v>
          </cell>
          <cell r="I244"/>
          <cell r="J244">
            <v>145.34</v>
          </cell>
          <cell r="K244">
            <v>159.19</v>
          </cell>
          <cell r="L244" t="str">
            <v>LIGAÇÃO ENTRE QUADRO GERAL E CAIXA DE PASSAGEM 4X4 ONDE FUTURAMENTE SERÁ O QUADRO DE DISTRIBUIÇÃO DO PRIMEIRO PAVIMENTO, COM ELETRODUTO PVC RÍGIDO 1 1/2''</v>
          </cell>
        </row>
        <row r="245">
          <cell r="B245" t="str">
            <v>CÓDIGO</v>
          </cell>
          <cell r="C245" t="str">
            <v>LIGAÇÃO ENTRE QUADRO GERAL E CAIXA DE PASSAGEM 4X4 ONDE FUTURAMENTE SERÁ O QUADRO DE DISTRIBUIÇÃO DO PRIMEIRO PAVIMENTO, COM ELETRODUTO PVC RÍGIDO 1 1/2''</v>
          </cell>
          <cell r="D245" t="str">
            <v>UND</v>
          </cell>
          <cell r="E245" t="str">
            <v>QUANTIDADE</v>
          </cell>
          <cell r="F245" t="str">
            <v>UNITÁRIO</v>
          </cell>
          <cell r="G245" t="str">
            <v>TOTAL</v>
          </cell>
          <cell r="H245" t="str">
            <v>UNITÁRIO</v>
          </cell>
          <cell r="I245" t="str">
            <v>TOTAL</v>
          </cell>
        </row>
        <row r="246">
          <cell r="B246" t="str">
            <v>A07E</v>
          </cell>
          <cell r="C246" t="str">
            <v>ELETRODUTO RÍGIDO PVC DE 1 1/2'' (50MM) EMBUTIDO EM PAREDE, INCLUINDO RASGO E CHUMBAMENTO. FORNECIMENTO E INSTALAÇÃO</v>
          </cell>
          <cell r="D246" t="str">
            <v>M</v>
          </cell>
          <cell r="E246">
            <v>3.9600000000000004</v>
          </cell>
          <cell r="F246">
            <v>33.51</v>
          </cell>
          <cell r="G246">
            <v>132.6996</v>
          </cell>
          <cell r="H246">
            <v>36.729999999999997</v>
          </cell>
          <cell r="I246">
            <v>145.45080000000002</v>
          </cell>
          <cell r="J246" t="str">
            <v>ELETRODUTO RÍGIDO PVC DE 1 1/2'' (50MM) EMBUTIDO EM PAREDE, INCLUINDO RASGO E CHUMBAMENTO. FORNECIMENTO E INSTALAÇÃO</v>
          </cell>
        </row>
        <row r="247">
          <cell r="B247">
            <v>91943</v>
          </cell>
          <cell r="C247" t="str">
            <v>CAIXA RETANGULAR 4" X 4" MÉDIA (1,30 M DO PISO), PVC, INSTALADA EM PAREDE - FORNECIMENTO E INSTALAÇÃO. AF_12/2015</v>
          </cell>
          <cell r="D247" t="str">
            <v>UN</v>
          </cell>
          <cell r="E247">
            <v>1</v>
          </cell>
          <cell r="F247">
            <v>12.64</v>
          </cell>
          <cell r="G247">
            <v>12.64</v>
          </cell>
          <cell r="H247">
            <v>13.74</v>
          </cell>
          <cell r="I247">
            <v>13.74</v>
          </cell>
          <cell r="J247" t="str">
            <v>CAIXA RETANGULAR 4" X 4" MÉDIA (1,30 M DO PISO), PVC, INSTALADA EM PAREDE - FORNECIMENTO E INSTALAÇÃO. AF_12/2015</v>
          </cell>
        </row>
        <row r="248">
          <cell r="B248"/>
          <cell r="C248"/>
          <cell r="D248" t="str">
            <v>SUBTOTAL (R$)</v>
          </cell>
          <cell r="E248"/>
          <cell r="F248" t="str">
            <v>DESONERADO</v>
          </cell>
          <cell r="G248">
            <v>145.34</v>
          </cell>
          <cell r="H248" t="str">
            <v>ONERADO</v>
          </cell>
          <cell r="I248">
            <v>159.19</v>
          </cell>
        </row>
        <row r="249">
          <cell r="D249"/>
          <cell r="E249"/>
          <cell r="F249"/>
          <cell r="G249"/>
          <cell r="H249"/>
          <cell r="I249"/>
        </row>
        <row r="250">
          <cell r="B250"/>
          <cell r="C250"/>
          <cell r="D250"/>
          <cell r="E250"/>
          <cell r="F250"/>
          <cell r="G250"/>
          <cell r="H250"/>
          <cell r="I250"/>
          <cell r="J250"/>
          <cell r="K250"/>
        </row>
        <row r="251">
          <cell r="J251"/>
          <cell r="K251"/>
        </row>
        <row r="252">
          <cell r="B252" t="str">
            <v>SINAPI-C 91871 COM MODIFICAÇÕES</v>
          </cell>
          <cell r="C252"/>
          <cell r="D252"/>
          <cell r="E252"/>
          <cell r="F252"/>
          <cell r="G252"/>
          <cell r="H252"/>
          <cell r="I252"/>
          <cell r="J252"/>
          <cell r="K252"/>
        </row>
        <row r="253">
          <cell r="B253" t="str">
            <v>CP-A01E</v>
          </cell>
          <cell r="C253" t="str">
            <v xml:space="preserve">D I S C R I M I N A Ç Ã O </v>
          </cell>
          <cell r="D253" t="str">
            <v>UNIDADE:</v>
          </cell>
          <cell r="E253" t="str">
            <v>M</v>
          </cell>
          <cell r="F253" t="str">
            <v>CUSTO DESONERADO (RS)</v>
          </cell>
          <cell r="G253"/>
          <cell r="H253" t="str">
            <v>CUSTO SEM DESONERAÇÃO (RS)</v>
          </cell>
          <cell r="I253"/>
          <cell r="J253">
            <v>20.91</v>
          </cell>
          <cell r="K253">
            <v>23.1</v>
          </cell>
          <cell r="L253" t="str">
            <v>ELETRODUTO RÍGIDO PVC DE 1'' (32MM) EMBUTIDO EM PAREDE, INCLUINDO RASGO. FORNECIMENTO E INSTALAÇÃO</v>
          </cell>
        </row>
        <row r="254">
          <cell r="B254" t="str">
            <v>CÓDIGO</v>
          </cell>
          <cell r="C254" t="str">
            <v>ELETRODUTO RÍGIDO PVC DE 1'' (32MM) EMBUTIDO EM PAREDE, INCLUINDO RASGO. FORNECIMENTO E INSTALAÇÃO</v>
          </cell>
          <cell r="D254" t="str">
            <v>UND</v>
          </cell>
          <cell r="E254" t="str">
            <v>QUANTIDADE</v>
          </cell>
          <cell r="F254" t="str">
            <v>UNITÁRIO</v>
          </cell>
          <cell r="G254" t="str">
            <v>TOTAL</v>
          </cell>
          <cell r="H254" t="str">
            <v>UNITÁRIO</v>
          </cell>
          <cell r="I254" t="str">
            <v>TOTAL</v>
          </cell>
          <cell r="K254"/>
        </row>
        <row r="255">
          <cell r="B255">
            <v>90447</v>
          </cell>
          <cell r="C255" t="str">
            <v>RASGO EM ALVENARIA PARA ELETRODUTOS COM DIAMETROS MENORES OU IGUAIS A 40 MM. AF_05/2015</v>
          </cell>
          <cell r="D255" t="str">
            <v>M</v>
          </cell>
          <cell r="E255">
            <v>1</v>
          </cell>
          <cell r="F255">
            <v>4.29</v>
          </cell>
          <cell r="G255">
            <v>4.29</v>
          </cell>
          <cell r="H255">
            <v>4.83</v>
          </cell>
          <cell r="I255">
            <v>4.83</v>
          </cell>
          <cell r="J255" t="str">
            <v>RASGO EM ALVENARIA PARA ELETRODUTOS COM DIAMETROS MENORES OU IGUAIS A 40 MM. AF_05/2015</v>
          </cell>
          <cell r="K255"/>
        </row>
        <row r="256">
          <cell r="B256">
            <v>90466</v>
          </cell>
          <cell r="C256" t="str">
            <v>CHUMBAMENTO LINEAR EM ALVENARIA PARA RAMAIS/DISTRIBUIÇÃO COM DIÂMETROS MENORES OU IGUAIS A 40 MM. AF_05/2015</v>
          </cell>
          <cell r="D256" t="str">
            <v>M</v>
          </cell>
          <cell r="E256">
            <v>1</v>
          </cell>
          <cell r="F256">
            <v>8.82</v>
          </cell>
          <cell r="G256">
            <v>8.82</v>
          </cell>
          <cell r="H256">
            <v>9.82</v>
          </cell>
          <cell r="I256">
            <v>9.82</v>
          </cell>
          <cell r="J256" t="str">
            <v>CHUMBAMENTO LINEAR EM ALVENARIA PARA RAMAIS/DISTRIBUIÇÃO COM DIÂMETROS MENORES OU IGUAIS A 40 MM. AF_05/2015</v>
          </cell>
          <cell r="K256"/>
        </row>
        <row r="257">
          <cell r="B257">
            <v>2679</v>
          </cell>
          <cell r="C257" t="str">
            <v>ELETRODUTO DE PVC RIGIDO SOLDAVEL, CLASSE B, DE 32 MM</v>
          </cell>
          <cell r="D257" t="str">
            <v>M</v>
          </cell>
          <cell r="E257">
            <v>1.0169999999999999</v>
          </cell>
          <cell r="F257">
            <v>2.4300000000000002</v>
          </cell>
          <cell r="G257">
            <v>2.4713099999999999</v>
          </cell>
          <cell r="H257">
            <v>2.4300000000000002</v>
          </cell>
          <cell r="I257">
            <v>2.4713099999999999</v>
          </cell>
          <cell r="J257" t="str">
            <v>ELETRODUTO DE PVC RIGIDO SOLDAVEL, CLASSE B, DE 32 MM</v>
          </cell>
          <cell r="K257"/>
        </row>
        <row r="258">
          <cell r="B258">
            <v>88264</v>
          </cell>
          <cell r="C258" t="str">
            <v>ELETRICISTA COM ENCARGOS COMPLEMENTARES</v>
          </cell>
          <cell r="D258" t="str">
            <v>H</v>
          </cell>
          <cell r="E258">
            <v>0.17</v>
          </cell>
          <cell r="F258">
            <v>17.75</v>
          </cell>
          <cell r="G258">
            <v>3.0175000000000001</v>
          </cell>
          <cell r="H258">
            <v>20.010000000000002</v>
          </cell>
          <cell r="I258">
            <v>3.4017000000000004</v>
          </cell>
          <cell r="J258" t="str">
            <v>ELETRICISTA COM ENCARGOS COMPLEMENTARES</v>
          </cell>
          <cell r="K258"/>
        </row>
        <row r="259">
          <cell r="B259">
            <v>88247</v>
          </cell>
          <cell r="C259" t="str">
            <v>AUXILIAR DE ELETRICISTA COM ENCARGOS COMPLEMENTARES</v>
          </cell>
          <cell r="D259" t="str">
            <v>H</v>
          </cell>
          <cell r="E259">
            <v>0.17</v>
          </cell>
          <cell r="F259">
            <v>13.59</v>
          </cell>
          <cell r="G259">
            <v>2.3103000000000002</v>
          </cell>
          <cell r="H259">
            <v>15.18</v>
          </cell>
          <cell r="I259">
            <v>2.5806</v>
          </cell>
          <cell r="J259" t="str">
            <v>AUXILIAR DE ELETRICISTA COM ENCARGOS COMPLEMENTARES</v>
          </cell>
          <cell r="K259"/>
        </row>
        <row r="260">
          <cell r="B260"/>
          <cell r="C260"/>
          <cell r="D260" t="str">
            <v>SUBTOTAL (R$)</v>
          </cell>
          <cell r="E260"/>
          <cell r="F260" t="str">
            <v>DESONERADO</v>
          </cell>
          <cell r="G260">
            <v>20.91</v>
          </cell>
          <cell r="H260" t="str">
            <v>ONERADO</v>
          </cell>
          <cell r="I260">
            <v>23.1</v>
          </cell>
          <cell r="J260"/>
          <cell r="K260"/>
        </row>
        <row r="261">
          <cell r="B261" t="str">
            <v>SINAPI-C 91871 COM MODIFICAÇÕES</v>
          </cell>
          <cell r="C261"/>
          <cell r="D261"/>
          <cell r="E261"/>
          <cell r="F261"/>
          <cell r="G261"/>
          <cell r="H261"/>
          <cell r="I261"/>
          <cell r="J261"/>
          <cell r="K261"/>
        </row>
        <row r="262">
          <cell r="B262" t="str">
            <v>CP-A02E</v>
          </cell>
          <cell r="C262" t="str">
            <v xml:space="preserve">D I S C R I M I N A Ç Ã O </v>
          </cell>
          <cell r="D262" t="str">
            <v>UNIDADE:</v>
          </cell>
          <cell r="E262" t="str">
            <v>M</v>
          </cell>
          <cell r="F262" t="str">
            <v>CUSTO DESONERADO (RS)</v>
          </cell>
          <cell r="G262"/>
          <cell r="H262" t="str">
            <v>CUSTO SEM DESONERAÇÃO (RS)</v>
          </cell>
          <cell r="I262"/>
          <cell r="J262">
            <v>28.41</v>
          </cell>
          <cell r="K262">
            <v>31.42</v>
          </cell>
          <cell r="L262" t="str">
            <v>ELETRODUTO RÍGIDO PVC DE 1'' (32MM) EMBUTIDO NO PISO, INCLUINDO RASGO. FORNECIMENTO E INSTALAÇÃO</v>
          </cell>
        </row>
        <row r="263">
          <cell r="B263" t="str">
            <v>CÓDIGO</v>
          </cell>
          <cell r="C263" t="str">
            <v>ELETRODUTO RÍGIDO PVC DE 1'' (32MM) EMBUTIDO NO PISO, INCLUINDO RASGO. FORNECIMENTO E INSTALAÇÃO</v>
          </cell>
          <cell r="D263" t="str">
            <v>UND</v>
          </cell>
          <cell r="E263" t="str">
            <v>QUANTIDADE</v>
          </cell>
          <cell r="F263" t="str">
            <v>UNITÁRIO</v>
          </cell>
          <cell r="G263" t="str">
            <v>TOTAL</v>
          </cell>
          <cell r="H263" t="str">
            <v>UNITÁRIO</v>
          </cell>
          <cell r="I263" t="str">
            <v>TOTAL</v>
          </cell>
          <cell r="K263"/>
        </row>
        <row r="264">
          <cell r="B264">
            <v>90444</v>
          </cell>
          <cell r="C264" t="str">
            <v>RASGO EM CONTRAPISO PARA RAMAIS/ DISTRIBUIÇÃO COM DIÂMETROS MENORES OU IGUAIS A 40 MM. AF_05/2015</v>
          </cell>
          <cell r="D264" t="str">
            <v>M</v>
          </cell>
          <cell r="E264">
            <v>1</v>
          </cell>
          <cell r="F264">
            <v>16.61</v>
          </cell>
          <cell r="G264">
            <v>16.61</v>
          </cell>
          <cell r="H264">
            <v>18.600000000000001</v>
          </cell>
          <cell r="I264">
            <v>18.600000000000001</v>
          </cell>
          <cell r="J264" t="str">
            <v>RASGO EM CONTRAPISO PARA RAMAIS/ DISTRIBUIÇÃO COM DIÂMETROS MENORES OU IGUAIS A 40 MM. AF_05/2015</v>
          </cell>
          <cell r="K264"/>
        </row>
        <row r="265">
          <cell r="B265">
            <v>90468</v>
          </cell>
          <cell r="C265" t="str">
            <v>CHUMBAMENTO LINEAR EM CONTRAPISO PARA RAMAIS/DISTRIBUIÇÃO COM DIÂMETROS MENORES OU IGUAIS A 40 MM. AF_05/2015</v>
          </cell>
          <cell r="D265" t="str">
            <v>M</v>
          </cell>
          <cell r="E265">
            <v>1</v>
          </cell>
          <cell r="F265">
            <v>4</v>
          </cell>
          <cell r="G265">
            <v>4</v>
          </cell>
          <cell r="H265">
            <v>4.37</v>
          </cell>
          <cell r="I265">
            <v>4.37</v>
          </cell>
          <cell r="J265" t="str">
            <v>CHUMBAMENTO LINEAR EM CONTRAPISO PARA RAMAIS/DISTRIBUIÇÃO COM DIÂMETROS MENORES OU IGUAIS A 40 MM. AF_05/2015</v>
          </cell>
          <cell r="K265"/>
        </row>
        <row r="266">
          <cell r="B266">
            <v>2679</v>
          </cell>
          <cell r="C266" t="str">
            <v>ELETRODUTO DE PVC RIGIDO SOLDAVEL, CLASSE B, DE 32 MM</v>
          </cell>
          <cell r="D266" t="str">
            <v>M</v>
          </cell>
          <cell r="E266">
            <v>1.0169999999999999</v>
          </cell>
          <cell r="F266">
            <v>2.4300000000000002</v>
          </cell>
          <cell r="G266">
            <v>2.4713099999999999</v>
          </cell>
          <cell r="H266">
            <v>2.4300000000000002</v>
          </cell>
          <cell r="I266">
            <v>2.4713099999999999</v>
          </cell>
          <cell r="J266" t="str">
            <v>ELETRODUTO DE PVC RIGIDO SOLDAVEL, CLASSE B, DE 32 MM</v>
          </cell>
          <cell r="K266"/>
        </row>
        <row r="267">
          <cell r="B267">
            <v>88264</v>
          </cell>
          <cell r="C267" t="str">
            <v>ELETRICISTA COM ENCARGOS COMPLEMENTARES</v>
          </cell>
          <cell r="D267" t="str">
            <v>H</v>
          </cell>
          <cell r="E267">
            <v>0.17</v>
          </cell>
          <cell r="F267">
            <v>17.75</v>
          </cell>
          <cell r="G267">
            <v>3.0175000000000001</v>
          </cell>
          <cell r="H267">
            <v>20.010000000000002</v>
          </cell>
          <cell r="I267">
            <v>3.4017000000000004</v>
          </cell>
          <cell r="J267" t="str">
            <v>ELETRICISTA COM ENCARGOS COMPLEMENTARES</v>
          </cell>
          <cell r="K267"/>
        </row>
        <row r="268">
          <cell r="B268">
            <v>88247</v>
          </cell>
          <cell r="C268" t="str">
            <v>AUXILIAR DE ELETRICISTA COM ENCARGOS COMPLEMENTARES</v>
          </cell>
          <cell r="D268" t="str">
            <v>H</v>
          </cell>
          <cell r="E268">
            <v>0.17</v>
          </cell>
          <cell r="F268">
            <v>13.59</v>
          </cell>
          <cell r="G268">
            <v>2.3103000000000002</v>
          </cell>
          <cell r="H268">
            <v>15.18</v>
          </cell>
          <cell r="I268">
            <v>2.5806</v>
          </cell>
          <cell r="J268" t="str">
            <v>AUXILIAR DE ELETRICISTA COM ENCARGOS COMPLEMENTARES</v>
          </cell>
          <cell r="K268"/>
        </row>
        <row r="269">
          <cell r="B269"/>
          <cell r="C269"/>
          <cell r="D269" t="str">
            <v>SUBTOTAL (R$)</v>
          </cell>
          <cell r="E269"/>
          <cell r="F269" t="str">
            <v>DESONERADO</v>
          </cell>
          <cell r="G269">
            <v>28.41</v>
          </cell>
          <cell r="H269" t="str">
            <v>ONERADO</v>
          </cell>
          <cell r="I269">
            <v>31.42</v>
          </cell>
          <cell r="J269"/>
          <cell r="K269"/>
        </row>
        <row r="270">
          <cell r="B270"/>
          <cell r="C270"/>
          <cell r="D270"/>
          <cell r="E270"/>
          <cell r="F270"/>
          <cell r="G270"/>
          <cell r="H270"/>
          <cell r="I270"/>
          <cell r="J270"/>
          <cell r="K270"/>
        </row>
        <row r="271">
          <cell r="B271" t="str">
            <v>SINAPI-C 91871 COM MODIFICAÇÕES</v>
          </cell>
          <cell r="C271"/>
          <cell r="D271"/>
          <cell r="E271"/>
          <cell r="F271"/>
          <cell r="G271"/>
          <cell r="H271"/>
          <cell r="I271"/>
          <cell r="J271"/>
          <cell r="K271"/>
        </row>
        <row r="272">
          <cell r="B272" t="str">
            <v>CP-A03E</v>
          </cell>
          <cell r="C272" t="str">
            <v xml:space="preserve">D I S C R I M I N A Ç Ã O </v>
          </cell>
          <cell r="D272" t="str">
            <v>UNIDADE:</v>
          </cell>
          <cell r="E272" t="str">
            <v>M</v>
          </cell>
          <cell r="F272" t="str">
            <v>CUSTO DESONERADO (RS)</v>
          </cell>
          <cell r="G272"/>
          <cell r="H272" t="str">
            <v>CUSTO SEM DESONERAÇÃO (RS)</v>
          </cell>
          <cell r="I272"/>
          <cell r="J272">
            <v>21.89</v>
          </cell>
          <cell r="K272">
            <v>24.08</v>
          </cell>
          <cell r="L272" t="str">
            <v>ELETRODUTO RÍGIDO PVC DE 1 1/4'' (40MM) EMBUTIDO EM PAREDE, INCLUINDO RASGO. FORNECIMENTO E INSTALAÇÃO</v>
          </cell>
        </row>
        <row r="273">
          <cell r="B273" t="str">
            <v>CÓDIGO</v>
          </cell>
          <cell r="C273" t="str">
            <v>ELETRODUTO RÍGIDO PVC DE 1 1/4'' (40MM) EMBUTIDO EM PAREDE, INCLUINDO RASGO. FORNECIMENTO E INSTALAÇÃO</v>
          </cell>
          <cell r="D273" t="str">
            <v>UND</v>
          </cell>
          <cell r="E273" t="str">
            <v>QUANTIDADE</v>
          </cell>
          <cell r="F273" t="str">
            <v>UNITÁRIO</v>
          </cell>
          <cell r="G273" t="str">
            <v>TOTAL</v>
          </cell>
          <cell r="H273" t="str">
            <v>UNITÁRIO</v>
          </cell>
          <cell r="I273" t="str">
            <v>TOTAL</v>
          </cell>
          <cell r="K273"/>
        </row>
        <row r="274">
          <cell r="B274">
            <v>90447</v>
          </cell>
          <cell r="C274" t="str">
            <v>RASGO EM ALVENARIA PARA ELETRODUTOS COM DIAMETROS MENORES OU IGUAIS A 40 MM. AF_05/2015</v>
          </cell>
          <cell r="D274" t="str">
            <v>M</v>
          </cell>
          <cell r="E274">
            <v>1</v>
          </cell>
          <cell r="F274">
            <v>4.29</v>
          </cell>
          <cell r="G274">
            <v>4.29</v>
          </cell>
          <cell r="H274">
            <v>4.83</v>
          </cell>
          <cell r="I274">
            <v>4.83</v>
          </cell>
          <cell r="J274" t="str">
            <v>RASGO EM ALVENARIA PARA ELETRODUTOS COM DIAMETROS MENORES OU IGUAIS A 40 MM. AF_05/2015</v>
          </cell>
          <cell r="K274"/>
        </row>
        <row r="275">
          <cell r="B275">
            <v>90466</v>
          </cell>
          <cell r="C275" t="str">
            <v>CHUMBAMENTO LINEAR EM ALVENARIA PARA RAMAIS/DISTRIBUIÇÃO COM DIÂMETROS MENORES OU IGUAIS A 40 MM. AF_05/2015</v>
          </cell>
          <cell r="D275" t="str">
            <v>M</v>
          </cell>
          <cell r="E275">
            <v>1</v>
          </cell>
          <cell r="F275">
            <v>8.82</v>
          </cell>
          <cell r="G275">
            <v>8.82</v>
          </cell>
          <cell r="H275">
            <v>9.82</v>
          </cell>
          <cell r="I275">
            <v>9.82</v>
          </cell>
          <cell r="J275" t="str">
            <v>CHUMBAMENTO LINEAR EM ALVENARIA PARA RAMAIS/DISTRIBUIÇÃO COM DIÂMETROS MENORES OU IGUAIS A 40 MM. AF_05/2015</v>
          </cell>
          <cell r="K275"/>
        </row>
        <row r="276">
          <cell r="B276">
            <v>12070</v>
          </cell>
          <cell r="C276" t="str">
            <v>ELETRODUTO DE PVC RIGIDO SOLDAVEL, CLASSE B, DE 40 MM</v>
          </cell>
          <cell r="D276" t="str">
            <v>M</v>
          </cell>
          <cell r="E276">
            <v>1.0169999999999999</v>
          </cell>
          <cell r="F276">
            <v>3.39</v>
          </cell>
          <cell r="G276">
            <v>3.4476299999999998</v>
          </cell>
          <cell r="H276">
            <v>3.39</v>
          </cell>
          <cell r="I276">
            <v>3.4476299999999998</v>
          </cell>
          <cell r="J276" t="str">
            <v>ELETRODUTO DE PVC RIGIDO SOLDAVEL, CLASSE B, DE 40 MM</v>
          </cell>
          <cell r="K276"/>
        </row>
        <row r="277">
          <cell r="B277">
            <v>88264</v>
          </cell>
          <cell r="C277" t="str">
            <v>ELETRICISTA COM ENCARGOS COMPLEMENTARES</v>
          </cell>
          <cell r="D277" t="str">
            <v>H</v>
          </cell>
          <cell r="E277">
            <v>0.17</v>
          </cell>
          <cell r="F277">
            <v>17.75</v>
          </cell>
          <cell r="G277">
            <v>3.0175000000000001</v>
          </cell>
          <cell r="H277">
            <v>20.010000000000002</v>
          </cell>
          <cell r="I277">
            <v>3.4017000000000004</v>
          </cell>
          <cell r="J277" t="str">
            <v>ELETRICISTA COM ENCARGOS COMPLEMENTARES</v>
          </cell>
          <cell r="K277"/>
        </row>
        <row r="278">
          <cell r="B278">
            <v>88247</v>
          </cell>
          <cell r="C278" t="str">
            <v>AUXILIAR DE ELETRICISTA COM ENCARGOS COMPLEMENTARES</v>
          </cell>
          <cell r="D278" t="str">
            <v>H</v>
          </cell>
          <cell r="E278">
            <v>0.17</v>
          </cell>
          <cell r="F278">
            <v>13.59</v>
          </cell>
          <cell r="G278">
            <v>2.3103000000000002</v>
          </cell>
          <cell r="H278">
            <v>15.18</v>
          </cell>
          <cell r="I278">
            <v>2.5806</v>
          </cell>
          <cell r="J278" t="str">
            <v>AUXILIAR DE ELETRICISTA COM ENCARGOS COMPLEMENTARES</v>
          </cell>
          <cell r="K278"/>
        </row>
        <row r="279">
          <cell r="B279"/>
          <cell r="C279"/>
          <cell r="D279" t="str">
            <v>SUBTOTAL (R$)</v>
          </cell>
          <cell r="E279"/>
          <cell r="F279" t="str">
            <v>DESONERADO</v>
          </cell>
          <cell r="G279">
            <v>21.89</v>
          </cell>
          <cell r="H279" t="str">
            <v>ONERADO</v>
          </cell>
          <cell r="I279">
            <v>24.08</v>
          </cell>
          <cell r="J279"/>
          <cell r="K279"/>
        </row>
        <row r="280">
          <cell r="B280"/>
          <cell r="C280"/>
          <cell r="D280"/>
          <cell r="E280"/>
          <cell r="F280"/>
          <cell r="G280"/>
          <cell r="H280"/>
          <cell r="I280"/>
          <cell r="J280"/>
          <cell r="K280"/>
        </row>
        <row r="281">
          <cell r="B281" t="str">
            <v>SINAPI-C 91871 COM MODIFICAÇÕES</v>
          </cell>
          <cell r="C281"/>
          <cell r="D281"/>
          <cell r="E281"/>
          <cell r="F281"/>
          <cell r="G281"/>
          <cell r="H281"/>
          <cell r="I281"/>
          <cell r="J281"/>
          <cell r="K281"/>
        </row>
        <row r="282">
          <cell r="B282" t="str">
            <v>CP-A04E</v>
          </cell>
          <cell r="C282" t="str">
            <v xml:space="preserve">D I S C R I M I N A Ç Ã O </v>
          </cell>
          <cell r="D282" t="str">
            <v>UNIDADE:</v>
          </cell>
          <cell r="E282" t="str">
            <v>M</v>
          </cell>
          <cell r="F282" t="str">
            <v>CUSTO DESONERADO (RS)</v>
          </cell>
          <cell r="G282"/>
          <cell r="H282" t="str">
            <v>CUSTO SEM DESONERAÇÃO (RS)</v>
          </cell>
          <cell r="I282"/>
          <cell r="J282">
            <v>29.39</v>
          </cell>
          <cell r="K282">
            <v>32.4</v>
          </cell>
          <cell r="L282" t="str">
            <v>ELETRODUTO RÍGIDO PVC DE 1 1/4'' (40MM) EMBUTIDO NO PISO, INCLUINDO RASGO. FORNECIMENTO E INSTALAÇÃO</v>
          </cell>
        </row>
        <row r="283">
          <cell r="B283" t="str">
            <v>CÓDIGO</v>
          </cell>
          <cell r="C283" t="str">
            <v>ELETRODUTO RÍGIDO PVC DE 1 1/4'' (40MM) EMBUTIDO NO PISO, INCLUINDO RASGO. FORNECIMENTO E INSTALAÇÃO</v>
          </cell>
          <cell r="D283" t="str">
            <v>UND</v>
          </cell>
          <cell r="E283" t="str">
            <v>QUANTIDADE</v>
          </cell>
          <cell r="F283" t="str">
            <v>UNITÁRIO</v>
          </cell>
          <cell r="G283" t="str">
            <v>TOTAL</v>
          </cell>
          <cell r="H283" t="str">
            <v>UNITÁRIO</v>
          </cell>
          <cell r="I283" t="str">
            <v>TOTAL</v>
          </cell>
          <cell r="K283"/>
        </row>
        <row r="284">
          <cell r="B284">
            <v>90444</v>
          </cell>
          <cell r="C284" t="str">
            <v>RASGO EM CONTRAPISO PARA RAMAIS/ DISTRIBUIÇÃO COM DIÂMETROS MENORES OU IGUAIS A 40 MM. AF_05/2015</v>
          </cell>
          <cell r="D284" t="str">
            <v>M</v>
          </cell>
          <cell r="E284">
            <v>1</v>
          </cell>
          <cell r="F284">
            <v>16.61</v>
          </cell>
          <cell r="G284">
            <v>16.61</v>
          </cell>
          <cell r="H284">
            <v>18.600000000000001</v>
          </cell>
          <cell r="I284">
            <v>18.600000000000001</v>
          </cell>
          <cell r="J284" t="str">
            <v>RASGO EM CONTRAPISO PARA RAMAIS/ DISTRIBUIÇÃO COM DIÂMETROS MENORES OU IGUAIS A 40 MM. AF_05/2015</v>
          </cell>
          <cell r="K284"/>
        </row>
        <row r="285">
          <cell r="B285">
            <v>90468</v>
          </cell>
          <cell r="C285" t="str">
            <v>CHUMBAMENTO LINEAR EM CONTRAPISO PARA RAMAIS/DISTRIBUIÇÃO COM DIÂMETROS MENORES OU IGUAIS A 40 MM. AF_05/2015</v>
          </cell>
          <cell r="D285" t="str">
            <v>M</v>
          </cell>
          <cell r="E285">
            <v>1</v>
          </cell>
          <cell r="F285">
            <v>4</v>
          </cell>
          <cell r="G285">
            <v>4</v>
          </cell>
          <cell r="H285">
            <v>4.37</v>
          </cell>
          <cell r="I285">
            <v>4.37</v>
          </cell>
          <cell r="J285" t="str">
            <v>CHUMBAMENTO LINEAR EM CONTRAPISO PARA RAMAIS/DISTRIBUIÇÃO COM DIÂMETROS MENORES OU IGUAIS A 40 MM. AF_05/2015</v>
          </cell>
          <cell r="K285"/>
        </row>
        <row r="286">
          <cell r="B286">
            <v>12070</v>
          </cell>
          <cell r="C286" t="str">
            <v>ELETRODUTO DE PVC RIGIDO SOLDAVEL, CLASSE B, DE 40 MM</v>
          </cell>
          <cell r="D286" t="str">
            <v>M</v>
          </cell>
          <cell r="E286">
            <v>1.0169999999999999</v>
          </cell>
          <cell r="F286">
            <v>3.39</v>
          </cell>
          <cell r="G286">
            <v>3.4476299999999998</v>
          </cell>
          <cell r="H286">
            <v>3.39</v>
          </cell>
          <cell r="I286">
            <v>3.4476299999999998</v>
          </cell>
          <cell r="J286" t="str">
            <v>ELETRODUTO DE PVC RIGIDO SOLDAVEL, CLASSE B, DE 40 MM</v>
          </cell>
          <cell r="K286"/>
        </row>
        <row r="287">
          <cell r="B287">
            <v>88264</v>
          </cell>
          <cell r="C287" t="str">
            <v>ELETRICISTA COM ENCARGOS COMPLEMENTARES</v>
          </cell>
          <cell r="D287" t="str">
            <v>H</v>
          </cell>
          <cell r="E287">
            <v>0.17</v>
          </cell>
          <cell r="F287">
            <v>17.75</v>
          </cell>
          <cell r="G287">
            <v>3.0175000000000001</v>
          </cell>
          <cell r="H287">
            <v>20.010000000000002</v>
          </cell>
          <cell r="I287">
            <v>3.4017000000000004</v>
          </cell>
          <cell r="J287" t="str">
            <v>ELETRICISTA COM ENCARGOS COMPLEMENTARES</v>
          </cell>
          <cell r="K287"/>
        </row>
        <row r="288">
          <cell r="B288">
            <v>88247</v>
          </cell>
          <cell r="C288" t="str">
            <v>AUXILIAR DE ELETRICISTA COM ENCARGOS COMPLEMENTARES</v>
          </cell>
          <cell r="D288" t="str">
            <v>H</v>
          </cell>
          <cell r="E288">
            <v>0.17</v>
          </cell>
          <cell r="F288">
            <v>13.59</v>
          </cell>
          <cell r="G288">
            <v>2.3103000000000002</v>
          </cell>
          <cell r="H288">
            <v>15.18</v>
          </cell>
          <cell r="I288">
            <v>2.5806</v>
          </cell>
          <cell r="J288" t="str">
            <v>AUXILIAR DE ELETRICISTA COM ENCARGOS COMPLEMENTARES</v>
          </cell>
          <cell r="K288"/>
        </row>
        <row r="289">
          <cell r="B289"/>
          <cell r="C289"/>
          <cell r="D289" t="str">
            <v>SUBTOTAL (R$)</v>
          </cell>
          <cell r="E289"/>
          <cell r="F289" t="str">
            <v>DESONERADO</v>
          </cell>
          <cell r="G289">
            <v>29.39</v>
          </cell>
          <cell r="H289" t="str">
            <v>ONERADO</v>
          </cell>
          <cell r="I289">
            <v>32.4</v>
          </cell>
          <cell r="J289"/>
          <cell r="K289"/>
        </row>
        <row r="290">
          <cell r="B290"/>
          <cell r="C290"/>
          <cell r="D290"/>
          <cell r="E290"/>
          <cell r="F290"/>
          <cell r="G290"/>
          <cell r="H290"/>
          <cell r="I290"/>
          <cell r="J290"/>
          <cell r="K290"/>
        </row>
        <row r="291">
          <cell r="B291" t="str">
            <v>02.INEL.ELE1.016/01</v>
          </cell>
          <cell r="C291"/>
          <cell r="D291"/>
          <cell r="E291"/>
          <cell r="F291"/>
          <cell r="G291"/>
          <cell r="H291"/>
          <cell r="I291"/>
          <cell r="J291"/>
          <cell r="K291"/>
        </row>
        <row r="292">
          <cell r="B292" t="str">
            <v>CP-A05E</v>
          </cell>
          <cell r="C292" t="str">
            <v xml:space="preserve">D I S C R I M I N A Ç Ã O </v>
          </cell>
          <cell r="D292" t="str">
            <v>UNIDADE:</v>
          </cell>
          <cell r="E292" t="str">
            <v>M</v>
          </cell>
          <cell r="F292" t="str">
            <v>CUSTO DESONERADO (RS)</v>
          </cell>
          <cell r="G292"/>
          <cell r="H292" t="str">
            <v>CUSTO SEM DESONERAÇÃO (RS)</v>
          </cell>
          <cell r="I292"/>
          <cell r="J292">
            <v>8.1</v>
          </cell>
          <cell r="K292">
            <v>8.77</v>
          </cell>
          <cell r="L292" t="str">
            <v>ELETRODUTO RÍGIDO PVC DE 3/4'', APARENTE, FIXADO POR ABRAÇADEIRAS METÁLICAS TIPO D. FORNECIMENTO E INSTALAÇÃO</v>
          </cell>
        </row>
        <row r="293">
          <cell r="B293" t="str">
            <v>CÓDIGO</v>
          </cell>
          <cell r="C293" t="str">
            <v>ELETRODUTO RÍGIDO PVC DE 3/4'', APARENTE, FIXADO POR ABRAÇADEIRAS METÁLICAS TIPO D. FORNECIMENTO E INSTALAÇÃO</v>
          </cell>
          <cell r="D293" t="str">
            <v>UND</v>
          </cell>
          <cell r="E293" t="str">
            <v>QUANTIDADE</v>
          </cell>
          <cell r="F293" t="str">
            <v>UNITÁRIO</v>
          </cell>
          <cell r="G293" t="str">
            <v>TOTAL</v>
          </cell>
          <cell r="H293" t="str">
            <v>UNITÁRIO</v>
          </cell>
          <cell r="I293" t="str">
            <v>TOTAL</v>
          </cell>
          <cell r="K293"/>
        </row>
        <row r="294">
          <cell r="B294">
            <v>91170</v>
          </cell>
          <cell r="C294" t="str">
            <v>FIXAÇÃO DE TUBOS HORIZONTAIS DE PVC, CPVC OU COBRE DIÂMETROS MENORES OU IGUAIS A 40 MM OU ELETROCALHAS ATÉ 150MM DE LARGURA, COM ABRAÇADEIRA METÁLICA RÍGIDA TIPO D 1/2, FIXADA EM PERFILADO EM LAJE. AF_05/2015</v>
          </cell>
          <cell r="D294" t="str">
            <v>M</v>
          </cell>
          <cell r="E294">
            <v>1</v>
          </cell>
          <cell r="F294">
            <v>2.29</v>
          </cell>
          <cell r="G294">
            <v>2.29</v>
          </cell>
          <cell r="H294">
            <v>2.4500000000000002</v>
          </cell>
          <cell r="I294">
            <v>2.4500000000000002</v>
          </cell>
          <cell r="J294" t="str">
            <v>FIXAÇÃO DE TUBOS HORIZONTAIS DE PVC, CPVC OU COBRE DIÂMETROS MENORES OU IGUAIS A 40 MM OU ELETROCALHAS ATÉ 150MM DE LARGURA, COM ABRAÇADEIRA METÁLICA RÍGIDA TIPO D 1/2, FIXADA EM PERFILADO EM LAJE. AF_05/2015</v>
          </cell>
          <cell r="K294"/>
        </row>
        <row r="295">
          <cell r="B295">
            <v>2678</v>
          </cell>
          <cell r="C295" t="str">
            <v>ELETRODUTO DE PVC RIGIDO SOLDAVEL, CLASSE B, DE 25 MM</v>
          </cell>
          <cell r="D295" t="str">
            <v>M</v>
          </cell>
          <cell r="E295">
            <v>1.0169999999999999</v>
          </cell>
          <cell r="F295">
            <v>1.58</v>
          </cell>
          <cell r="G295">
            <v>1.60686</v>
          </cell>
          <cell r="H295">
            <v>1.58</v>
          </cell>
          <cell r="I295">
            <v>1.60686</v>
          </cell>
          <cell r="J295" t="str">
            <v>ELETRODUTO DE PVC RIGIDO SOLDAVEL, CLASSE B, DE 25 MM</v>
          </cell>
          <cell r="K295"/>
        </row>
        <row r="296">
          <cell r="B296">
            <v>88264</v>
          </cell>
          <cell r="C296" t="str">
            <v>ELETRICISTA COM ENCARGOS COMPLEMENTARES</v>
          </cell>
          <cell r="D296" t="str">
            <v>H</v>
          </cell>
          <cell r="E296">
            <v>0.13400000000000001</v>
          </cell>
          <cell r="F296">
            <v>17.75</v>
          </cell>
          <cell r="G296">
            <v>2.3785000000000003</v>
          </cell>
          <cell r="H296">
            <v>20.010000000000002</v>
          </cell>
          <cell r="I296">
            <v>2.6813400000000005</v>
          </cell>
          <cell r="J296" t="str">
            <v>ELETRICISTA COM ENCARGOS COMPLEMENTARES</v>
          </cell>
          <cell r="K296"/>
        </row>
        <row r="297">
          <cell r="B297">
            <v>88247</v>
          </cell>
          <cell r="C297" t="str">
            <v>AUXILIAR DE ELETRICISTA COM ENCARGOS COMPLEMENTARES</v>
          </cell>
          <cell r="D297" t="str">
            <v>H</v>
          </cell>
          <cell r="E297">
            <v>0.13400000000000001</v>
          </cell>
          <cell r="F297">
            <v>13.59</v>
          </cell>
          <cell r="G297">
            <v>1.8210600000000001</v>
          </cell>
          <cell r="H297">
            <v>15.18</v>
          </cell>
          <cell r="I297">
            <v>2.0341200000000002</v>
          </cell>
          <cell r="J297" t="str">
            <v>AUXILIAR DE ELETRICISTA COM ENCARGOS COMPLEMENTARES</v>
          </cell>
          <cell r="K297"/>
        </row>
        <row r="298">
          <cell r="B298"/>
          <cell r="C298"/>
          <cell r="D298" t="str">
            <v>SUBTOTAL (R$)</v>
          </cell>
          <cell r="E298"/>
          <cell r="F298" t="str">
            <v>DESONERADO</v>
          </cell>
          <cell r="G298">
            <v>8.1</v>
          </cell>
          <cell r="H298" t="str">
            <v>ONERADO</v>
          </cell>
          <cell r="I298">
            <v>8.77</v>
          </cell>
          <cell r="J298"/>
          <cell r="K298"/>
        </row>
        <row r="299">
          <cell r="B299"/>
          <cell r="C299"/>
          <cell r="D299"/>
          <cell r="E299"/>
          <cell r="F299"/>
          <cell r="G299"/>
          <cell r="H299"/>
          <cell r="I299"/>
          <cell r="J299"/>
          <cell r="K299"/>
        </row>
        <row r="300">
          <cell r="B300" t="str">
            <v>SINAPI-C 91871 COM MODIFICAÇÕES</v>
          </cell>
          <cell r="C300"/>
          <cell r="D300"/>
          <cell r="E300"/>
          <cell r="F300"/>
          <cell r="G300"/>
          <cell r="H300"/>
          <cell r="I300"/>
          <cell r="J300"/>
          <cell r="K300"/>
        </row>
        <row r="301">
          <cell r="B301" t="str">
            <v>CP-A06E</v>
          </cell>
          <cell r="C301" t="str">
            <v xml:space="preserve">D I S C R I M I N A Ç Ã O </v>
          </cell>
          <cell r="D301" t="str">
            <v>UNIDADE:</v>
          </cell>
          <cell r="E301" t="str">
            <v>M</v>
          </cell>
          <cell r="F301" t="str">
            <v>CUSTO DESONERADO (RS)</v>
          </cell>
          <cell r="G301"/>
          <cell r="H301" t="str">
            <v>CUSTO SEM DESONERAÇÃO (RS)</v>
          </cell>
          <cell r="I301"/>
          <cell r="J301">
            <v>20.04</v>
          </cell>
          <cell r="K301">
            <v>22.24</v>
          </cell>
          <cell r="L301" t="str">
            <v>ELETRODUTO RÍGIDO PVC DE 3/4'' (25MM) EMBUTIDO EM PAREDE, INCLUINDO RASGO. FORNECIMENTO E INSTALAÇÃO</v>
          </cell>
        </row>
        <row r="302">
          <cell r="B302" t="str">
            <v>CÓDIGO</v>
          </cell>
          <cell r="C302" t="str">
            <v>ELETRODUTO RÍGIDO PVC DE 3/4'' (25MM) EMBUTIDO EM PAREDE, INCLUINDO RASGO. FORNECIMENTO E INSTALAÇÃO</v>
          </cell>
          <cell r="D302" t="str">
            <v>UND</v>
          </cell>
          <cell r="E302" t="str">
            <v>QUANTIDADE</v>
          </cell>
          <cell r="F302" t="str">
            <v>UNITÁRIO</v>
          </cell>
          <cell r="G302" t="str">
            <v>TOTAL</v>
          </cell>
          <cell r="H302" t="str">
            <v>UNITÁRIO</v>
          </cell>
          <cell r="I302" t="str">
            <v>TOTAL</v>
          </cell>
          <cell r="K302"/>
        </row>
        <row r="303">
          <cell r="B303">
            <v>90447</v>
          </cell>
          <cell r="C303" t="str">
            <v>RASGO EM ALVENARIA PARA ELETRODUTOS COM DIAMETROS MENORES OU IGUAIS A 40 MM. AF_05/2015</v>
          </cell>
          <cell r="D303" t="str">
            <v>M</v>
          </cell>
          <cell r="E303">
            <v>1</v>
          </cell>
          <cell r="F303">
            <v>4.29</v>
          </cell>
          <cell r="G303">
            <v>4.29</v>
          </cell>
          <cell r="H303">
            <v>4.83</v>
          </cell>
          <cell r="I303">
            <v>4.83</v>
          </cell>
          <cell r="J303" t="str">
            <v>RASGO EM ALVENARIA PARA ELETRODUTOS COM DIAMETROS MENORES OU IGUAIS A 40 MM. AF_05/2015</v>
          </cell>
          <cell r="K303"/>
        </row>
        <row r="304">
          <cell r="B304">
            <v>90466</v>
          </cell>
          <cell r="C304" t="str">
            <v>CHUMBAMENTO LINEAR EM ALVENARIA PARA RAMAIS/DISTRIBUIÇÃO COM DIÂMETROS MENORES OU IGUAIS A 40 MM. AF_05/2015</v>
          </cell>
          <cell r="D304" t="str">
            <v>M</v>
          </cell>
          <cell r="E304">
            <v>1</v>
          </cell>
          <cell r="F304">
            <v>8.82</v>
          </cell>
          <cell r="G304">
            <v>8.82</v>
          </cell>
          <cell r="H304">
            <v>9.82</v>
          </cell>
          <cell r="I304">
            <v>9.82</v>
          </cell>
          <cell r="J304" t="str">
            <v>CHUMBAMENTO LINEAR EM ALVENARIA PARA RAMAIS/DISTRIBUIÇÃO COM DIÂMETROS MENORES OU IGUAIS A 40 MM. AF_05/2015</v>
          </cell>
          <cell r="K304"/>
        </row>
        <row r="305">
          <cell r="B305">
            <v>2678</v>
          </cell>
          <cell r="C305" t="str">
            <v>ELETRODUTO DE PVC RIGIDO SOLDAVEL, CLASSE B, DE 25 MM</v>
          </cell>
          <cell r="D305" t="str">
            <v>M</v>
          </cell>
          <cell r="E305">
            <v>1.0169999999999999</v>
          </cell>
          <cell r="F305">
            <v>1.58</v>
          </cell>
          <cell r="G305">
            <v>1.60686</v>
          </cell>
          <cell r="H305">
            <v>1.58</v>
          </cell>
          <cell r="I305">
            <v>1.60686</v>
          </cell>
          <cell r="J305" t="str">
            <v>ELETRODUTO DE PVC RIGIDO SOLDAVEL, CLASSE B, DE 25 MM</v>
          </cell>
          <cell r="K305"/>
        </row>
        <row r="306">
          <cell r="B306">
            <v>88264</v>
          </cell>
          <cell r="C306" t="str">
            <v>ELETRICISTA COM ENCARGOS COMPLEMENTARES</v>
          </cell>
          <cell r="D306" t="str">
            <v>H</v>
          </cell>
          <cell r="E306">
            <v>0.17</v>
          </cell>
          <cell r="F306">
            <v>17.75</v>
          </cell>
          <cell r="G306">
            <v>3.0175000000000001</v>
          </cell>
          <cell r="H306">
            <v>20.010000000000002</v>
          </cell>
          <cell r="I306">
            <v>3.4017000000000004</v>
          </cell>
          <cell r="J306" t="str">
            <v>ELETRICISTA COM ENCARGOS COMPLEMENTARES</v>
          </cell>
          <cell r="K306"/>
        </row>
        <row r="307">
          <cell r="B307">
            <v>88247</v>
          </cell>
          <cell r="C307" t="str">
            <v>AUXILIAR DE ELETRICISTA COM ENCARGOS COMPLEMENTARES</v>
          </cell>
          <cell r="D307" t="str">
            <v>H</v>
          </cell>
          <cell r="E307">
            <v>0.17</v>
          </cell>
          <cell r="F307">
            <v>13.59</v>
          </cell>
          <cell r="G307">
            <v>2.3103000000000002</v>
          </cell>
          <cell r="H307">
            <v>15.18</v>
          </cell>
          <cell r="I307">
            <v>2.5806</v>
          </cell>
          <cell r="J307" t="str">
            <v>AUXILIAR DE ELETRICISTA COM ENCARGOS COMPLEMENTARES</v>
          </cell>
          <cell r="K307"/>
        </row>
        <row r="308">
          <cell r="B308"/>
          <cell r="C308"/>
          <cell r="D308" t="str">
            <v>SUBTOTAL (R$)</v>
          </cell>
          <cell r="E308"/>
          <cell r="F308" t="str">
            <v>DESONERADO</v>
          </cell>
          <cell r="G308">
            <v>20.04</v>
          </cell>
          <cell r="H308" t="str">
            <v>ONERADO</v>
          </cell>
          <cell r="I308">
            <v>22.24</v>
          </cell>
          <cell r="J308"/>
          <cell r="K308"/>
        </row>
        <row r="309">
          <cell r="D309"/>
          <cell r="F309"/>
          <cell r="G309"/>
          <cell r="H309"/>
          <cell r="I309"/>
          <cell r="J309"/>
          <cell r="K309"/>
          <cell r="L309"/>
          <cell r="M309"/>
        </row>
        <row r="310">
          <cell r="B310" t="str">
            <v>COMPOSIÇÃO PRÓPRIA</v>
          </cell>
          <cell r="C310"/>
          <cell r="D310"/>
          <cell r="E310"/>
          <cell r="F310"/>
          <cell r="G310"/>
          <cell r="J310"/>
          <cell r="K310"/>
          <cell r="L310"/>
          <cell r="M310"/>
        </row>
        <row r="311">
          <cell r="B311" t="str">
            <v>CP-A07E</v>
          </cell>
          <cell r="C311" t="str">
            <v xml:space="preserve">D I S C R I M I N A Ç Ã O </v>
          </cell>
          <cell r="D311" t="str">
            <v>UNIDADE:</v>
          </cell>
          <cell r="E311" t="str">
            <v>M</v>
          </cell>
          <cell r="F311" t="str">
            <v>CUSTO DESONERADO (RS)</v>
          </cell>
          <cell r="G311"/>
          <cell r="H311" t="str">
            <v>CUSTO SEM DESONERAÇÃO (RS)</v>
          </cell>
          <cell r="I311"/>
          <cell r="J311">
            <v>33.51</v>
          </cell>
          <cell r="K311">
            <v>36.729999999999997</v>
          </cell>
          <cell r="L311" t="str">
            <v>ELETRODUTO RÍGIDO PVC DE 1 1/2'' (50MM) EMBUTIDO EM PAREDE, INCLUINDO RASGO E CHUMBAMENTO. FORNECIMENTO E INSTALAÇÃO</v>
          </cell>
          <cell r="M311"/>
        </row>
        <row r="312">
          <cell r="B312" t="str">
            <v>CÓDIGO</v>
          </cell>
          <cell r="C312" t="str">
            <v>ELETRODUTO RÍGIDO PVC DE 1 1/2'' (50MM) EMBUTIDO EM PAREDE, INCLUINDO RASGO E CHUMBAMENTO. FORNECIMENTO E INSTALAÇÃO</v>
          </cell>
          <cell r="D312" t="str">
            <v>UND</v>
          </cell>
          <cell r="E312" t="str">
            <v>QUANTIDADE</v>
          </cell>
          <cell r="F312" t="str">
            <v>UNITÁRIO</v>
          </cell>
          <cell r="G312" t="str">
            <v>TOTAL</v>
          </cell>
          <cell r="H312" t="str">
            <v>UNITÁRIO</v>
          </cell>
          <cell r="I312" t="str">
            <v>TOTAL</v>
          </cell>
          <cell r="J312"/>
          <cell r="K312"/>
          <cell r="L312"/>
          <cell r="M312"/>
        </row>
        <row r="313">
          <cell r="B313">
            <v>91222</v>
          </cell>
          <cell r="C313" t="str">
            <v>RASGO EM ALVENARIA PARA RAMAIS/ DISTRIBUIÇÃO COM DIÂMETROS MAIORES QUE 40 MM E MENORES OU IGUAIS A 75 MM. AF_05/2015</v>
          </cell>
          <cell r="D313" t="str">
            <v>M</v>
          </cell>
          <cell r="E313">
            <v>1</v>
          </cell>
          <cell r="F313">
            <v>9.25</v>
          </cell>
          <cell r="G313">
            <v>9.25</v>
          </cell>
          <cell r="H313">
            <v>10.45</v>
          </cell>
          <cell r="I313">
            <v>10.45</v>
          </cell>
          <cell r="J313" t="str">
            <v>RASGO EM ALVENARIA PARA RAMAIS/ DISTRIBUIÇÃO COM DIÂMETROS MAIORES QUE 40 MM E MENORES OU IGUAIS A 75 MM. AF_05/2015</v>
          </cell>
          <cell r="K313"/>
          <cell r="L313"/>
          <cell r="M313"/>
        </row>
        <row r="314">
          <cell r="B314">
            <v>90467</v>
          </cell>
          <cell r="C314" t="str">
            <v>CHUMBAMENTO LINEAR EM ALVENARIA PARA RAMAIS/DISTRIBUIÇÃO COM DIÂMETROS MAIORES QUE 40 MM E MENORES OU IGUAIS A 75 MM. AF_05/2015</v>
          </cell>
          <cell r="D314" t="str">
            <v>M</v>
          </cell>
          <cell r="E314">
            <v>1</v>
          </cell>
          <cell r="F314">
            <v>13.97</v>
          </cell>
          <cell r="G314">
            <v>13.97</v>
          </cell>
          <cell r="H314">
            <v>15.55</v>
          </cell>
          <cell r="I314">
            <v>15.55</v>
          </cell>
          <cell r="J314" t="str">
            <v>CHUMBAMENTO LINEAR EM ALVENARIA PARA RAMAIS/DISTRIBUIÇÃO COM DIÂMETROS MAIORES QUE 40 MM E MENORES OU IGUAIS A 75 MM. AF_05/2015</v>
          </cell>
          <cell r="K314"/>
          <cell r="L314"/>
          <cell r="M314"/>
        </row>
        <row r="315">
          <cell r="B315">
            <v>93008</v>
          </cell>
          <cell r="C315" t="str">
            <v>ELETRODUTO RÍGIDO ROSCÁVEL, PVC, DN 50 MM (1 1/2") - FORNECIMENTO E INSTALAÇÃO. AF_12/2015</v>
          </cell>
          <cell r="D315" t="str">
            <v>M</v>
          </cell>
          <cell r="E315">
            <v>1</v>
          </cell>
          <cell r="F315">
            <v>10.29</v>
          </cell>
          <cell r="G315">
            <v>10.29</v>
          </cell>
          <cell r="H315">
            <v>10.73</v>
          </cell>
          <cell r="I315">
            <v>10.73</v>
          </cell>
          <cell r="J315" t="str">
            <v>ELETRODUTO RÍGIDO ROSCÁVEL, PVC, DN 50 MM (1 1/2") - FORNECIMENTO E INSTALAÇÃO. AF_12/2015</v>
          </cell>
          <cell r="K315"/>
          <cell r="L315"/>
          <cell r="M315"/>
        </row>
        <row r="316">
          <cell r="D316" t="str">
            <v>SUBTOTAL (R$)</v>
          </cell>
          <cell r="E316"/>
          <cell r="F316" t="str">
            <v>DESONERADO</v>
          </cell>
          <cell r="G316">
            <v>33.51</v>
          </cell>
          <cell r="H316" t="str">
            <v>ONERADO</v>
          </cell>
          <cell r="I316">
            <v>36.729999999999997</v>
          </cell>
          <cell r="J316"/>
          <cell r="K316"/>
          <cell r="L316"/>
          <cell r="M316"/>
        </row>
        <row r="317">
          <cell r="J317"/>
          <cell r="K317"/>
          <cell r="L317"/>
          <cell r="M317"/>
        </row>
        <row r="318">
          <cell r="B318" t="str">
            <v>COMPOSIÇÃO PRÓPRIA</v>
          </cell>
          <cell r="C318"/>
          <cell r="D318"/>
          <cell r="E318"/>
          <cell r="F318"/>
          <cell r="G318"/>
          <cell r="J318"/>
          <cell r="K318"/>
          <cell r="L318"/>
          <cell r="M318"/>
        </row>
        <row r="319">
          <cell r="B319" t="str">
            <v>CP-A08E</v>
          </cell>
          <cell r="C319" t="str">
            <v xml:space="preserve">D I S C R I M I N A Ç Ã O </v>
          </cell>
          <cell r="D319" t="str">
            <v>UNIDADE:</v>
          </cell>
          <cell r="E319" t="str">
            <v>M</v>
          </cell>
          <cell r="F319" t="str">
            <v>CUSTO DESONERADO (RS)</v>
          </cell>
          <cell r="G319"/>
          <cell r="H319" t="str">
            <v>CUSTO SEM DESONERAÇÃO (RS)</v>
          </cell>
          <cell r="I319"/>
          <cell r="J319">
            <v>34.450000000000003</v>
          </cell>
          <cell r="K319">
            <v>37.619999999999997</v>
          </cell>
          <cell r="L319" t="str">
            <v>ELETRODUTO RÍGIDO PVC DE 1 1/2'' (50MM) EMBUTIDO NO PISO, INCLUINDO RASGO E CHUMBAMENTO. FORNECIMENTO E INSTALAÇÃO</v>
          </cell>
          <cell r="M319"/>
        </row>
        <row r="320">
          <cell r="B320" t="str">
            <v>CÓDIGO</v>
          </cell>
          <cell r="C320" t="str">
            <v>ELETRODUTO RÍGIDO PVC DE 1 1/2'' (50MM) EMBUTIDO NO PISO, INCLUINDO RASGO E CHUMBAMENTO. FORNECIMENTO E INSTALAÇÃO</v>
          </cell>
          <cell r="D320" t="str">
            <v>UND</v>
          </cell>
          <cell r="E320" t="str">
            <v>QUANTIDADE</v>
          </cell>
          <cell r="F320" t="str">
            <v>UNITÁRIO</v>
          </cell>
          <cell r="G320" t="str">
            <v>TOTAL</v>
          </cell>
          <cell r="H320" t="str">
            <v>UNITÁRIO</v>
          </cell>
          <cell r="I320" t="str">
            <v>TOTAL</v>
          </cell>
          <cell r="J320"/>
          <cell r="K320"/>
          <cell r="L320"/>
          <cell r="M320"/>
        </row>
        <row r="321">
          <cell r="B321">
            <v>90445</v>
          </cell>
          <cell r="C321" t="str">
            <v>RASGO EM CONTRAPISO PARA RAMAIS/ DISTRIBUIÇÃO COM DIÂMETROS MAIORES QUE 40 MM E MENORES OU IGUAIS A 75 MM. AF_05/2015</v>
          </cell>
          <cell r="D321" t="str">
            <v>M</v>
          </cell>
          <cell r="E321">
            <v>1</v>
          </cell>
          <cell r="F321">
            <v>17.73</v>
          </cell>
          <cell r="G321">
            <v>17.73</v>
          </cell>
          <cell r="H321">
            <v>19.86</v>
          </cell>
          <cell r="I321">
            <v>19.86</v>
          </cell>
          <cell r="J321" t="str">
            <v>RASGO EM CONTRAPISO PARA RAMAIS/ DISTRIBUIÇÃO COM DIÂMETROS MAIORES QUE 40 MM E MENORES OU IGUAIS A 75 MM. AF_05/2015</v>
          </cell>
          <cell r="K321"/>
          <cell r="L321"/>
          <cell r="M321"/>
        </row>
        <row r="322">
          <cell r="B322">
            <v>90469</v>
          </cell>
          <cell r="C322" t="str">
            <v>CHUMBAMENTO LINEAR EM CONTRAPISO PARA RAMAIS/DISTRIBUIÇÃO COM DIÂMETROS MAIORES QUE 40 MM E MENORES OU IGUAIS A 75 MM. AF_05/2015</v>
          </cell>
          <cell r="D322" t="str">
            <v>M</v>
          </cell>
          <cell r="E322">
            <v>1</v>
          </cell>
          <cell r="F322">
            <v>6.43</v>
          </cell>
          <cell r="G322">
            <v>6.43</v>
          </cell>
          <cell r="H322">
            <v>7.03</v>
          </cell>
          <cell r="I322">
            <v>7.03</v>
          </cell>
          <cell r="J322" t="str">
            <v>CHUMBAMENTO LINEAR EM CONTRAPISO PARA RAMAIS/DISTRIBUIÇÃO COM DIÂMETROS MAIORES QUE 40 MM E MENORES OU IGUAIS A 75 MM. AF_05/2015</v>
          </cell>
          <cell r="K322"/>
          <cell r="L322"/>
          <cell r="M322"/>
        </row>
        <row r="323">
          <cell r="B323">
            <v>93008</v>
          </cell>
          <cell r="C323" t="str">
            <v>ELETRODUTO RÍGIDO ROSCÁVEL, PVC, DN 50 MM (1 1/2") - FORNECIMENTO E INSTALAÇÃO. AF_12/2015</v>
          </cell>
          <cell r="D323" t="str">
            <v>M</v>
          </cell>
          <cell r="E323">
            <v>1</v>
          </cell>
          <cell r="F323">
            <v>10.29</v>
          </cell>
          <cell r="G323">
            <v>10.29</v>
          </cell>
          <cell r="H323">
            <v>10.73</v>
          </cell>
          <cell r="I323">
            <v>10.73</v>
          </cell>
          <cell r="J323" t="str">
            <v>ELETRODUTO RÍGIDO ROSCÁVEL, PVC, DN 50 MM (1 1/2") - FORNECIMENTO E INSTALAÇÃO. AF_12/2015</v>
          </cell>
          <cell r="K323"/>
          <cell r="L323"/>
          <cell r="M323"/>
        </row>
        <row r="324">
          <cell r="D324" t="str">
            <v>SUBTOTAL (R$)</v>
          </cell>
          <cell r="E324"/>
          <cell r="F324" t="str">
            <v>DESONERADO</v>
          </cell>
          <cell r="G324">
            <v>34.450000000000003</v>
          </cell>
          <cell r="H324" t="str">
            <v>ONERADO</v>
          </cell>
          <cell r="I324">
            <v>37.619999999999997</v>
          </cell>
          <cell r="J324"/>
          <cell r="K324"/>
          <cell r="L324"/>
          <cell r="M324"/>
        </row>
        <row r="325">
          <cell r="D325"/>
          <cell r="F325"/>
          <cell r="G325"/>
          <cell r="H325"/>
          <cell r="I325"/>
          <cell r="J325"/>
          <cell r="K325"/>
          <cell r="L325"/>
          <cell r="M325"/>
        </row>
        <row r="326">
          <cell r="B326" t="str">
            <v>COMPOSIÇÃO PRÓPRIA</v>
          </cell>
          <cell r="C326"/>
          <cell r="D326"/>
          <cell r="E326"/>
          <cell r="F326"/>
          <cell r="G326"/>
          <cell r="J326"/>
          <cell r="K326"/>
          <cell r="L326"/>
          <cell r="M326"/>
        </row>
        <row r="327">
          <cell r="B327" t="str">
            <v>CP-A09E</v>
          </cell>
          <cell r="C327" t="str">
            <v xml:space="preserve">D I S C R I M I N A Ç Ã O </v>
          </cell>
          <cell r="D327" t="str">
            <v>UNIDADE:</v>
          </cell>
          <cell r="E327" t="str">
            <v>M</v>
          </cell>
          <cell r="F327" t="str">
            <v>CUSTO DESONERADO (RS)</v>
          </cell>
          <cell r="G327"/>
          <cell r="H327" t="str">
            <v>CUSTO SEM DESONERAÇÃO (RS)</v>
          </cell>
          <cell r="I327"/>
          <cell r="J327">
            <v>38.340000000000003</v>
          </cell>
          <cell r="K327">
            <v>41.62</v>
          </cell>
          <cell r="L327" t="str">
            <v>ELETRODUTO RÍGIDO PVC DE 2'' (60MM) EMBUTIDO EM PAREDE, INCLUINDO RASGO E CHUMBAMENTO. FORNECIMENTO E INSTALAÇÃO</v>
          </cell>
          <cell r="M327"/>
        </row>
        <row r="328">
          <cell r="B328" t="str">
            <v>CÓDIGO</v>
          </cell>
          <cell r="C328" t="str">
            <v>ELETRODUTO RÍGIDO PVC DE 2'' (60MM) EMBUTIDO EM PAREDE, INCLUINDO RASGO E CHUMBAMENTO. FORNECIMENTO E INSTALAÇÃO</v>
          </cell>
          <cell r="D328" t="str">
            <v>UND</v>
          </cell>
          <cell r="E328" t="str">
            <v>QUANTIDADE</v>
          </cell>
          <cell r="F328" t="str">
            <v>UNITÁRIO</v>
          </cell>
          <cell r="G328" t="str">
            <v>TOTAL</v>
          </cell>
          <cell r="H328" t="str">
            <v>UNITÁRIO</v>
          </cell>
          <cell r="I328" t="str">
            <v>TOTAL</v>
          </cell>
          <cell r="J328"/>
          <cell r="K328"/>
          <cell r="L328"/>
          <cell r="M328"/>
        </row>
        <row r="329">
          <cell r="B329">
            <v>91222</v>
          </cell>
          <cell r="C329" t="str">
            <v>RASGO EM ALVENARIA PARA RAMAIS/ DISTRIBUIÇÃO COM DIÂMETROS MAIORES QUE 40 MM E MENORES OU IGUAIS A 75 MM. AF_05/2015</v>
          </cell>
          <cell r="D329" t="str">
            <v>M</v>
          </cell>
          <cell r="E329">
            <v>1</v>
          </cell>
          <cell r="F329">
            <v>9.25</v>
          </cell>
          <cell r="G329">
            <v>9.25</v>
          </cell>
          <cell r="H329">
            <v>10.45</v>
          </cell>
          <cell r="I329">
            <v>10.45</v>
          </cell>
          <cell r="J329" t="str">
            <v>RASGO EM ALVENARIA PARA RAMAIS/ DISTRIBUIÇÃO COM DIÂMETROS MAIORES QUE 40 MM E MENORES OU IGUAIS A 75 MM. AF_05/2015</v>
          </cell>
          <cell r="K329"/>
          <cell r="L329"/>
          <cell r="M329"/>
        </row>
        <row r="330">
          <cell r="B330">
            <v>90467</v>
          </cell>
          <cell r="C330" t="str">
            <v>CHUMBAMENTO LINEAR EM ALVENARIA PARA RAMAIS/DISTRIBUIÇÃO COM DIÂMETROS MAIORES QUE 40 MM E MENORES OU IGUAIS A 75 MM. AF_05/2015</v>
          </cell>
          <cell r="D330" t="str">
            <v>M</v>
          </cell>
          <cell r="E330">
            <v>1</v>
          </cell>
          <cell r="F330">
            <v>13.97</v>
          </cell>
          <cell r="G330">
            <v>13.97</v>
          </cell>
          <cell r="H330">
            <v>15.55</v>
          </cell>
          <cell r="I330">
            <v>15.55</v>
          </cell>
          <cell r="J330" t="str">
            <v>CHUMBAMENTO LINEAR EM ALVENARIA PARA RAMAIS/DISTRIBUIÇÃO COM DIÂMETROS MAIORES QUE 40 MM E MENORES OU IGUAIS A 75 MM. AF_05/2015</v>
          </cell>
          <cell r="K330"/>
          <cell r="L330"/>
          <cell r="M330"/>
        </row>
        <row r="331">
          <cell r="B331">
            <v>93009</v>
          </cell>
          <cell r="C331" t="str">
            <v>ELETRODUTO RÍGIDO ROSCÁVEL, PVC, DN 60 MM (2") - FORNECIMENTO E INSTALAÇÃO. AF_12/2015</v>
          </cell>
          <cell r="D331" t="str">
            <v>M</v>
          </cell>
          <cell r="E331">
            <v>1</v>
          </cell>
          <cell r="F331">
            <v>15.12</v>
          </cell>
          <cell r="G331">
            <v>15.12</v>
          </cell>
          <cell r="H331">
            <v>15.62</v>
          </cell>
          <cell r="I331">
            <v>15.62</v>
          </cell>
          <cell r="J331" t="str">
            <v>ELETRODUTO RÍGIDO ROSCÁVEL, PVC, DN 60 MM (2") - FORNECIMENTO E INSTALAÇÃO. AF_12/2015</v>
          </cell>
          <cell r="K331"/>
          <cell r="L331"/>
          <cell r="M331"/>
        </row>
        <row r="332">
          <cell r="D332" t="str">
            <v>SUBTOTAL (R$)</v>
          </cell>
          <cell r="E332"/>
          <cell r="F332" t="str">
            <v>DESONERADO</v>
          </cell>
          <cell r="G332">
            <v>38.340000000000003</v>
          </cell>
          <cell r="H332" t="str">
            <v>ONERADO</v>
          </cell>
          <cell r="I332">
            <v>41.62</v>
          </cell>
          <cell r="J332"/>
          <cell r="K332"/>
          <cell r="L332"/>
          <cell r="M332"/>
        </row>
        <row r="333">
          <cell r="J333"/>
          <cell r="K333"/>
          <cell r="L333"/>
          <cell r="M333"/>
        </row>
        <row r="334">
          <cell r="B334" t="str">
            <v>COMPOSIÇÃO PRÓPRIA</v>
          </cell>
          <cell r="C334"/>
          <cell r="D334"/>
          <cell r="E334"/>
          <cell r="F334"/>
          <cell r="G334"/>
          <cell r="J334"/>
          <cell r="K334"/>
          <cell r="L334"/>
          <cell r="M334"/>
        </row>
        <row r="335">
          <cell r="B335" t="str">
            <v>CP-A10E</v>
          </cell>
          <cell r="C335" t="str">
            <v xml:space="preserve">D I S C R I M I N A Ç Ã O </v>
          </cell>
          <cell r="D335" t="str">
            <v>UNIDADE:</v>
          </cell>
          <cell r="E335" t="str">
            <v>M</v>
          </cell>
          <cell r="F335" t="str">
            <v>CUSTO DESONERADO (RS)</v>
          </cell>
          <cell r="G335"/>
          <cell r="H335" t="str">
            <v>CUSTO SEM DESONERAÇÃO (RS)</v>
          </cell>
          <cell r="I335"/>
          <cell r="J335">
            <v>39.28</v>
          </cell>
          <cell r="K335">
            <v>42.51</v>
          </cell>
          <cell r="L335" t="str">
            <v>ELETRODUTO RÍGIDO PVC DE 2'' (60MM) EMBUTIDO NO PISO, INCLUINDO RASGO E CHUMBAMENTO. FORNECIMENTO E INSTALAÇÃO</v>
          </cell>
          <cell r="M335"/>
        </row>
        <row r="336">
          <cell r="B336" t="str">
            <v>CÓDIGO</v>
          </cell>
          <cell r="C336" t="str">
            <v>ELETRODUTO RÍGIDO PVC DE 2'' (60MM) EMBUTIDO NO PISO, INCLUINDO RASGO E CHUMBAMENTO. FORNECIMENTO E INSTALAÇÃO</v>
          </cell>
          <cell r="D336" t="str">
            <v>UND</v>
          </cell>
          <cell r="E336" t="str">
            <v>QUANTIDADE</v>
          </cell>
          <cell r="F336" t="str">
            <v>UNITÁRIO</v>
          </cell>
          <cell r="G336" t="str">
            <v>TOTAL</v>
          </cell>
          <cell r="H336" t="str">
            <v>UNITÁRIO</v>
          </cell>
          <cell r="I336" t="str">
            <v>TOTAL</v>
          </cell>
          <cell r="J336"/>
          <cell r="K336"/>
          <cell r="L336"/>
          <cell r="M336"/>
        </row>
        <row r="337">
          <cell r="B337">
            <v>90445</v>
          </cell>
          <cell r="C337" t="str">
            <v>RASGO EM CONTRAPISO PARA RAMAIS/ DISTRIBUIÇÃO COM DIÂMETROS MAIORES QUE 40 MM E MENORES OU IGUAIS A 75 MM. AF_05/2015</v>
          </cell>
          <cell r="D337" t="str">
            <v>M</v>
          </cell>
          <cell r="E337">
            <v>1</v>
          </cell>
          <cell r="F337">
            <v>17.73</v>
          </cell>
          <cell r="G337">
            <v>17.73</v>
          </cell>
          <cell r="H337">
            <v>19.86</v>
          </cell>
          <cell r="I337">
            <v>19.86</v>
          </cell>
          <cell r="J337" t="str">
            <v>RASGO EM CONTRAPISO PARA RAMAIS/ DISTRIBUIÇÃO COM DIÂMETROS MAIORES QUE 40 MM E MENORES OU IGUAIS A 75 MM. AF_05/2015</v>
          </cell>
          <cell r="K337"/>
          <cell r="L337"/>
          <cell r="M337"/>
        </row>
        <row r="338">
          <cell r="B338">
            <v>90469</v>
          </cell>
          <cell r="C338" t="str">
            <v>CHUMBAMENTO LINEAR EM CONTRAPISO PARA RAMAIS/DISTRIBUIÇÃO COM DIÂMETROS MAIORES QUE 40 MM E MENORES OU IGUAIS A 75 MM. AF_05/2015</v>
          </cell>
          <cell r="D338" t="str">
            <v>M</v>
          </cell>
          <cell r="E338">
            <v>1</v>
          </cell>
          <cell r="F338">
            <v>6.43</v>
          </cell>
          <cell r="G338">
            <v>6.43</v>
          </cell>
          <cell r="H338">
            <v>7.03</v>
          </cell>
          <cell r="I338">
            <v>7.03</v>
          </cell>
          <cell r="J338" t="str">
            <v>CHUMBAMENTO LINEAR EM CONTRAPISO PARA RAMAIS/DISTRIBUIÇÃO COM DIÂMETROS MAIORES QUE 40 MM E MENORES OU IGUAIS A 75 MM. AF_05/2015</v>
          </cell>
          <cell r="K338"/>
          <cell r="L338"/>
          <cell r="M338"/>
        </row>
        <row r="339">
          <cell r="B339">
            <v>93009</v>
          </cell>
          <cell r="C339" t="str">
            <v>ELETRODUTO RÍGIDO ROSCÁVEL, PVC, DN 60 MM (2") - FORNECIMENTO E INSTALAÇÃO. AF_12/2015</v>
          </cell>
          <cell r="D339" t="str">
            <v>M</v>
          </cell>
          <cell r="E339">
            <v>1</v>
          </cell>
          <cell r="F339">
            <v>15.12</v>
          </cell>
          <cell r="G339">
            <v>15.12</v>
          </cell>
          <cell r="H339">
            <v>15.62</v>
          </cell>
          <cell r="I339">
            <v>15.62</v>
          </cell>
          <cell r="J339" t="str">
            <v>ELETRODUTO RÍGIDO ROSCÁVEL, PVC, DN 60 MM (2") - FORNECIMENTO E INSTALAÇÃO. AF_12/2015</v>
          </cell>
          <cell r="K339"/>
          <cell r="L339"/>
          <cell r="M339"/>
        </row>
        <row r="340">
          <cell r="D340" t="str">
            <v>SUBTOTAL (R$)</v>
          </cell>
          <cell r="E340"/>
          <cell r="F340" t="str">
            <v>DESONERADO</v>
          </cell>
          <cell r="G340">
            <v>39.28</v>
          </cell>
          <cell r="H340" t="str">
            <v>ONERADO</v>
          </cell>
          <cell r="I340">
            <v>42.51</v>
          </cell>
          <cell r="J340"/>
          <cell r="K340"/>
          <cell r="L340"/>
          <cell r="M340"/>
        </row>
        <row r="341">
          <cell r="J341"/>
          <cell r="K341"/>
          <cell r="L341"/>
          <cell r="M341"/>
        </row>
        <row r="342">
          <cell r="B342" t="str">
            <v>COMPOSIÇÃO PRÓPRIA</v>
          </cell>
          <cell r="C342"/>
          <cell r="D342"/>
          <cell r="E342"/>
          <cell r="F342"/>
          <cell r="G342"/>
          <cell r="J342"/>
          <cell r="K342"/>
          <cell r="L342"/>
          <cell r="M342"/>
        </row>
        <row r="343">
          <cell r="B343" t="str">
            <v>CP-A11E</v>
          </cell>
          <cell r="C343" t="str">
            <v xml:space="preserve">D I S C R I M I N A Ç Ã O </v>
          </cell>
          <cell r="D343" t="str">
            <v>UNIDADE:</v>
          </cell>
          <cell r="E343" t="str">
            <v>M</v>
          </cell>
          <cell r="F343" t="str">
            <v>CUSTO DESONERADO (RS)</v>
          </cell>
          <cell r="G343"/>
          <cell r="H343" t="str">
            <v>CUSTO SEM DESONERAÇÃO (RS)</v>
          </cell>
          <cell r="I343"/>
          <cell r="J343">
            <v>12.57</v>
          </cell>
          <cell r="K343">
            <v>13.18</v>
          </cell>
          <cell r="L343" t="str">
            <v>ELETRODUTO RÍGIDO PVC DE 2'' (60MM) FIXADO EM POSTE. FORNECIMENTO E INSTALAÇÃO</v>
          </cell>
          <cell r="M343"/>
        </row>
        <row r="344">
          <cell r="B344" t="str">
            <v>CÓDIGO</v>
          </cell>
          <cell r="C344" t="str">
            <v>ELETRODUTO RÍGIDO PVC DE 2'' (60MM) FIXADO EM POSTE. FORNECIMENTO E INSTALAÇÃO</v>
          </cell>
          <cell r="D344" t="str">
            <v>UND</v>
          </cell>
          <cell r="E344" t="str">
            <v>QUANTIDADE</v>
          </cell>
          <cell r="F344" t="str">
            <v>UNITÁRIO</v>
          </cell>
          <cell r="G344" t="str">
            <v>TOTAL</v>
          </cell>
          <cell r="H344" t="str">
            <v>UNITÁRIO</v>
          </cell>
          <cell r="I344" t="str">
            <v>TOTAL</v>
          </cell>
          <cell r="J344"/>
          <cell r="K344"/>
          <cell r="L344"/>
          <cell r="M344"/>
        </row>
        <row r="345">
          <cell r="B345">
            <v>91174</v>
          </cell>
          <cell r="C345" t="str">
            <v>FIXAÇÃO DE TUBOS VERTICAIS DE PPR DIÂMETROS MAIORES QUE 40 MM E MENORES OU IGUAIS A 75 MM COM ABRAÇADEIRA METÁLICA RÍGIDA TIPO D 1 1/2", FIXADA EM PERFILADO EM ALVENARIA. AF_05/2015</v>
          </cell>
          <cell r="D345" t="str">
            <v>M</v>
          </cell>
          <cell r="E345">
            <v>1</v>
          </cell>
          <cell r="F345">
            <v>2.2799999999999998</v>
          </cell>
          <cell r="G345">
            <v>2.2799999999999998</v>
          </cell>
          <cell r="H345">
            <v>2.4500000000000002</v>
          </cell>
          <cell r="I345">
            <v>2.4500000000000002</v>
          </cell>
          <cell r="J345" t="str">
            <v>FIXAÇÃO DE TUBOS VERTICAIS DE PPR DIÂMETROS MAIORES QUE 40 MM E MENORES OU IGUAIS A 75 MM COM ABRAÇADEIRA METÁLICA RÍGIDA TIPO D 1 1/2", FIXADA EM PERFILADO EM ALVENARIA. AF_05/2015</v>
          </cell>
          <cell r="K345"/>
          <cell r="L345"/>
          <cell r="M345"/>
        </row>
        <row r="346">
          <cell r="B346">
            <v>93008</v>
          </cell>
          <cell r="C346" t="str">
            <v>ELETRODUTO RÍGIDO ROSCÁVEL, PVC, DN 50 MM (1 1/2") - FORNECIMENTO E INSTALAÇÃO. AF_12/2015</v>
          </cell>
          <cell r="D346" t="str">
            <v>M</v>
          </cell>
          <cell r="E346">
            <v>1</v>
          </cell>
          <cell r="F346">
            <v>10.29</v>
          </cell>
          <cell r="G346">
            <v>10.29</v>
          </cell>
          <cell r="H346">
            <v>10.73</v>
          </cell>
          <cell r="I346">
            <v>10.73</v>
          </cell>
          <cell r="J346" t="str">
            <v>ELETRODUTO RÍGIDO ROSCÁVEL, PVC, DN 50 MM (1 1/2") - FORNECIMENTO E INSTALAÇÃO. AF_12/2015</v>
          </cell>
          <cell r="K346"/>
          <cell r="L346"/>
          <cell r="M346"/>
        </row>
        <row r="347">
          <cell r="D347" t="str">
            <v>SUBTOTAL (R$)</v>
          </cell>
          <cell r="E347"/>
          <cell r="F347" t="str">
            <v>DESONERADO</v>
          </cell>
          <cell r="G347">
            <v>12.57</v>
          </cell>
          <cell r="H347" t="str">
            <v>ONERADO</v>
          </cell>
          <cell r="I347">
            <v>13.18</v>
          </cell>
          <cell r="J347"/>
          <cell r="K347"/>
          <cell r="L347"/>
          <cell r="M347"/>
        </row>
        <row r="348">
          <cell r="B348"/>
          <cell r="C348"/>
          <cell r="D348"/>
          <cell r="E348"/>
          <cell r="F348"/>
          <cell r="G348"/>
          <cell r="H348"/>
          <cell r="I348"/>
          <cell r="J348"/>
          <cell r="K348"/>
        </row>
        <row r="349">
          <cell r="B349" t="str">
            <v>ORSE, SINAPI E COMPOSIÇÃO 07 DO PROJETO: ADEQUAÇÃO E COMPLEMENTAÇÃO SEDE SAMU CEREST - SERVIÇO DE ATENDIMENTO MÓVEL DE URGÊNCIA DE JOINVILLE (https://www.joinville.sc.gov.br/public/edital/anexo/34f90b12a6dd3a536836e7d53b29fd12.pdf)</v>
          </cell>
          <cell r="C349"/>
          <cell r="D349"/>
          <cell r="E349"/>
          <cell r="F349"/>
          <cell r="G349"/>
          <cell r="H349"/>
          <cell r="I349"/>
          <cell r="J349"/>
          <cell r="K349"/>
        </row>
        <row r="350">
          <cell r="B350" t="str">
            <v>CP-A12E</v>
          </cell>
          <cell r="C350" t="str">
            <v xml:space="preserve">D I S C R I M I N A Ç Ã O </v>
          </cell>
          <cell r="D350" t="str">
            <v>UNIDADE:</v>
          </cell>
          <cell r="E350" t="str">
            <v>un</v>
          </cell>
          <cell r="F350" t="str">
            <v>CUSTO DESONERADO (RS)</v>
          </cell>
          <cell r="G350"/>
          <cell r="H350" t="str">
            <v>CUSTO SEM DESONERAÇÃO (RS)</v>
          </cell>
          <cell r="I350"/>
          <cell r="J350">
            <v>73.86</v>
          </cell>
          <cell r="K350">
            <v>76.81</v>
          </cell>
          <cell r="L350" t="str">
            <v>CAIXA DE PRÉ INSTALAÇÃO PARA AR CONDICIONADO, COM CAIXA DE PASSAGEM POLAR, FORNECIMENTO E INSTALAÇÃO</v>
          </cell>
        </row>
        <row r="351">
          <cell r="B351" t="str">
            <v>CÓDIGO</v>
          </cell>
          <cell r="C351" t="str">
            <v>CAIXA DE PRÉ INSTALAÇÃO PARA AR CONDICIONADO, COM CAIXA DE PASSAGEM POLAR, FORNECIMENTO E INSTALAÇÃO</v>
          </cell>
          <cell r="D351" t="str">
            <v>UND</v>
          </cell>
          <cell r="E351" t="str">
            <v>QUANTIDADE</v>
          </cell>
          <cell r="F351" t="str">
            <v>UNITÁRIO</v>
          </cell>
          <cell r="G351" t="str">
            <v>TOTAL</v>
          </cell>
          <cell r="H351" t="str">
            <v>UNITÁRIO</v>
          </cell>
          <cell r="I351" t="str">
            <v>TOTAL</v>
          </cell>
          <cell r="K351"/>
        </row>
        <row r="352">
          <cell r="B352">
            <v>12184</v>
          </cell>
          <cell r="C352" t="str">
            <v>CAIXA DE PASSAGEM POLAR</v>
          </cell>
          <cell r="D352" t="str">
            <v>UN</v>
          </cell>
          <cell r="E352">
            <v>1</v>
          </cell>
          <cell r="F352">
            <v>47.21</v>
          </cell>
          <cell r="G352">
            <v>47.21</v>
          </cell>
          <cell r="H352">
            <v>47.21</v>
          </cell>
          <cell r="I352">
            <v>47.21</v>
          </cell>
          <cell r="J352" t="str">
            <v>Caixa de passagem polar</v>
          </cell>
          <cell r="K352"/>
        </row>
        <row r="353">
          <cell r="B353">
            <v>90457</v>
          </cell>
          <cell r="C353" t="str">
            <v>QUEBRA EM ALVENARIA PARA INSTALAÇÃO DE QUADRO DISTRIBUIÇÃO PEQUENO (19X25 CM). AF_05/2015</v>
          </cell>
          <cell r="D353" t="str">
            <v>UN</v>
          </cell>
          <cell r="E353">
            <v>1</v>
          </cell>
          <cell r="F353">
            <v>6.28</v>
          </cell>
          <cell r="G353">
            <v>6.28</v>
          </cell>
          <cell r="H353">
            <v>7.1</v>
          </cell>
          <cell r="I353">
            <v>7.1</v>
          </cell>
          <cell r="J353" t="str">
            <v>QUEBRA EM ALVENARIA PARA INSTALAÇÃO DE QUADRO DISTRIBUIÇÃO PEQUENO (19X25 CM). AF_05/2015</v>
          </cell>
          <cell r="K353"/>
        </row>
        <row r="354">
          <cell r="B354">
            <v>87367</v>
          </cell>
          <cell r="C354" t="str">
            <v>ARGAMASSA TRAÇO 1:1:6 (EM VOLUME DE CIMENTO, CAL E AREIA MÉDIA ÚMIDA) PARA EMBOÇO/MASSA ÚNICA/ASSENTAMENTO DE ALVENARIA DE VEDAÇÃO, PREPARO MANUAL. AF_08/2019</v>
          </cell>
          <cell r="D354" t="str">
            <v>M3</v>
          </cell>
          <cell r="E354">
            <v>0.01</v>
          </cell>
          <cell r="F354">
            <v>460.01</v>
          </cell>
          <cell r="G354">
            <v>4.6001000000000003</v>
          </cell>
          <cell r="H354">
            <v>478.65</v>
          </cell>
          <cell r="I354">
            <v>4.7865000000000002</v>
          </cell>
          <cell r="J354" t="str">
            <v>ARGAMASSA TRAÇO 1:1:6 (EM VOLUME DE CIMENTO, CAL E AREIA MÉDIA ÚMIDA) PARA EMBOÇO/MASSA ÚNICA/ASSENTAMENTO DE ALVENARIA DE VEDAÇÃO, PREPARO MANUAL. AF_08/2019</v>
          </cell>
          <cell r="K354"/>
        </row>
        <row r="355">
          <cell r="B355">
            <v>88309</v>
          </cell>
          <cell r="C355" t="str">
            <v>PEDREIRO COM ENCARGOS COMPLEMENTARES</v>
          </cell>
          <cell r="D355" t="str">
            <v>H</v>
          </cell>
          <cell r="E355">
            <v>0.5</v>
          </cell>
          <cell r="F355">
            <v>17.59</v>
          </cell>
          <cell r="G355">
            <v>8.7949999999999999</v>
          </cell>
          <cell r="H355">
            <v>19.82</v>
          </cell>
          <cell r="I355">
            <v>9.91</v>
          </cell>
          <cell r="J355" t="str">
            <v>PEDREIRO COM ENCARGOS COMPLEMENTARES</v>
          </cell>
          <cell r="K355"/>
        </row>
        <row r="356">
          <cell r="B356">
            <v>88316</v>
          </cell>
          <cell r="C356" t="str">
            <v>SERVENTE COM ENCARGOS COMPLEMENTARES</v>
          </cell>
          <cell r="D356" t="str">
            <v>H</v>
          </cell>
          <cell r="E356">
            <v>0.5</v>
          </cell>
          <cell r="F356">
            <v>13.94</v>
          </cell>
          <cell r="G356">
            <v>6.97</v>
          </cell>
          <cell r="H356">
            <v>15.6</v>
          </cell>
          <cell r="I356">
            <v>7.8</v>
          </cell>
          <cell r="J356" t="str">
            <v>SERVENTE COM ENCARGOS COMPLEMENTARES</v>
          </cell>
        </row>
        <row r="357">
          <cell r="B357"/>
          <cell r="C357"/>
          <cell r="D357" t="str">
            <v>SUBTOTAL (R$)</v>
          </cell>
          <cell r="E357"/>
          <cell r="F357" t="str">
            <v>DESONERADO</v>
          </cell>
          <cell r="G357">
            <v>73.86</v>
          </cell>
          <cell r="H357" t="str">
            <v>ONERADO</v>
          </cell>
          <cell r="I357">
            <v>76.81</v>
          </cell>
        </row>
        <row r="359">
          <cell r="B359"/>
          <cell r="J359">
            <v>3.59</v>
          </cell>
          <cell r="K359">
            <v>3.72</v>
          </cell>
          <cell r="L359" t="str">
            <v>CONECTOR RETO DE ALUMÍNIO PARA ELETRODUTO DE 1'', FORNECIMENTO E INSTALAÇÃO</v>
          </cell>
          <cell r="M359"/>
        </row>
        <row r="360">
          <cell r="B360" t="str">
            <v>CP-A13E</v>
          </cell>
          <cell r="C360" t="str">
            <v xml:space="preserve">D I S C R I M I N A Ç Ã O </v>
          </cell>
          <cell r="D360" t="str">
            <v>UNIDADE:</v>
          </cell>
          <cell r="E360" t="str">
            <v>UN</v>
          </cell>
          <cell r="F360" t="str">
            <v>CUSTO DESONERADO (RS)</v>
          </cell>
          <cell r="G360"/>
          <cell r="H360" t="str">
            <v>CUSTO SEM DESONERAÇÃO (RS)</v>
          </cell>
          <cell r="I360"/>
          <cell r="J360">
            <v>3.59</v>
          </cell>
          <cell r="K360">
            <v>3.72</v>
          </cell>
          <cell r="L360" t="str">
            <v>CONECTOR RETO DE ALUMÍNIO PARA ELETRODUTO DE 1'', FORNECIMENTO E INSTALAÇÃO</v>
          </cell>
        </row>
        <row r="361">
          <cell r="B361" t="str">
            <v>CÓDIGO</v>
          </cell>
          <cell r="C361" t="str">
            <v>CONECTOR RETO DE ALUMÍNIO PARA ELETRODUTO DE 1'', FORNECIMENTO E INSTALAÇÃO</v>
          </cell>
          <cell r="D361" t="str">
            <v>UND</v>
          </cell>
          <cell r="E361" t="str">
            <v>QUANTIDADE</v>
          </cell>
          <cell r="F361" t="str">
            <v>UNITÁRIO</v>
          </cell>
          <cell r="G361" t="str">
            <v>TOTAL</v>
          </cell>
          <cell r="H361" t="str">
            <v>UNITÁRIO</v>
          </cell>
          <cell r="I361" t="str">
            <v>TOTAL</v>
          </cell>
          <cell r="K361"/>
        </row>
        <row r="362">
          <cell r="B362">
            <v>2483</v>
          </cell>
          <cell r="C362" t="str">
            <v>CONECTOR RETO DE ALUMINIO PARA ELETRODUTO DE 1", PARA ADAPTAR ENTRADA DE ELETRODUTO METALICO FLEXIVEL EM QUADROS</v>
          </cell>
          <cell r="D362" t="str">
            <v>UN</v>
          </cell>
          <cell r="E362">
            <v>1</v>
          </cell>
          <cell r="F362">
            <v>2.6</v>
          </cell>
          <cell r="G362">
            <v>2.6</v>
          </cell>
          <cell r="H362">
            <v>2.6</v>
          </cell>
          <cell r="I362">
            <v>2.6</v>
          </cell>
          <cell r="J362" t="str">
            <v>CONECTOR RETO DE ALUMINIO PARA ELETRODUTO DE 1", PARA ADAPTAR ENTRADA DE ELETRODUTO METALICO FLEXIVEL EM QUADROS</v>
          </cell>
          <cell r="K362"/>
        </row>
        <row r="363">
          <cell r="B363">
            <v>88264</v>
          </cell>
          <cell r="C363" t="str">
            <v>ELETRICISTA COM ENCARGOS COMPLEMENTARES</v>
          </cell>
          <cell r="D363" t="str">
            <v>H</v>
          </cell>
          <cell r="E363">
            <v>5.6000000000000001E-2</v>
          </cell>
          <cell r="F363">
            <v>17.75</v>
          </cell>
          <cell r="G363">
            <v>0.99399999999999999</v>
          </cell>
          <cell r="H363">
            <v>20.010000000000002</v>
          </cell>
          <cell r="I363">
            <v>1.12056</v>
          </cell>
          <cell r="J363" t="str">
            <v>ELETRICISTA COM ENCARGOS COMPLEMENTARES</v>
          </cell>
        </row>
        <row r="364">
          <cell r="B364"/>
          <cell r="C364"/>
          <cell r="D364" t="str">
            <v>SUBTOTAL (R$)</v>
          </cell>
          <cell r="E364"/>
          <cell r="F364" t="str">
            <v>DESONERADO</v>
          </cell>
          <cell r="G364">
            <v>3.59</v>
          </cell>
          <cell r="H364" t="str">
            <v>ONERADO</v>
          </cell>
          <cell r="I364">
            <v>3.72</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K173"/>
  <sheetViews>
    <sheetView tabSelected="1" view="pageBreakPreview" zoomScale="85" zoomScaleNormal="100" zoomScaleSheetLayoutView="85" workbookViewId="0">
      <pane ySplit="10" topLeftCell="A11" activePane="bottomLeft" state="frozen"/>
      <selection pane="bottomLeft" activeCell="G12" sqref="G12"/>
    </sheetView>
  </sheetViews>
  <sheetFormatPr defaultColWidth="9.109375" defaultRowHeight="14.4" x14ac:dyDescent="0.3"/>
  <cols>
    <col min="1" max="3" width="9.33203125" style="64" customWidth="1"/>
    <col min="4" max="4" width="74.6640625" style="68" customWidth="1"/>
    <col min="5" max="5" width="10.6640625" style="66" customWidth="1"/>
    <col min="6" max="8" width="12.6640625" style="67" customWidth="1"/>
    <col min="9" max="9" width="14.44140625" style="26" bestFit="1" customWidth="1"/>
    <col min="10" max="10" width="14.109375" style="25" customWidth="1"/>
    <col min="11" max="11" width="14" style="26" bestFit="1" customWidth="1"/>
    <col min="12" max="16384" width="9.109375" style="26"/>
  </cols>
  <sheetData>
    <row r="1" spans="1:10" ht="15" customHeight="1" x14ac:dyDescent="0.3">
      <c r="A1" s="237"/>
      <c r="B1" s="20"/>
      <c r="C1" s="115" t="s">
        <v>98</v>
      </c>
      <c r="D1" s="24"/>
      <c r="E1" s="240" t="s">
        <v>799</v>
      </c>
      <c r="F1" s="241"/>
      <c r="G1" s="241"/>
      <c r="H1" s="241"/>
      <c r="I1" s="242"/>
    </row>
    <row r="2" spans="1:10" ht="15" customHeight="1" x14ac:dyDescent="0.3">
      <c r="A2" s="238"/>
      <c r="B2" s="21"/>
      <c r="C2" s="116" t="s">
        <v>0</v>
      </c>
      <c r="D2" s="27"/>
      <c r="E2" s="243"/>
      <c r="F2" s="244"/>
      <c r="G2" s="244"/>
      <c r="H2" s="244"/>
      <c r="I2" s="245"/>
    </row>
    <row r="3" spans="1:10" ht="15" customHeight="1" x14ac:dyDescent="0.3">
      <c r="A3" s="238"/>
      <c r="B3" s="21"/>
      <c r="C3" s="116" t="s">
        <v>5</v>
      </c>
      <c r="D3" s="27"/>
      <c r="E3" s="243"/>
      <c r="F3" s="244"/>
      <c r="G3" s="244"/>
      <c r="H3" s="244"/>
      <c r="I3" s="245"/>
      <c r="J3" s="28"/>
    </row>
    <row r="4" spans="1:10" ht="15" customHeight="1" x14ac:dyDescent="0.3">
      <c r="A4" s="239"/>
      <c r="B4" s="117"/>
      <c r="C4" s="118" t="s">
        <v>99</v>
      </c>
      <c r="D4" s="119"/>
      <c r="E4" s="246"/>
      <c r="F4" s="247"/>
      <c r="G4" s="247"/>
      <c r="H4" s="247"/>
      <c r="I4" s="248"/>
      <c r="J4" s="28"/>
    </row>
    <row r="5" spans="1:10" ht="30" customHeight="1" x14ac:dyDescent="0.3">
      <c r="A5" s="29" t="s">
        <v>509</v>
      </c>
      <c r="B5" s="22"/>
      <c r="C5" s="22"/>
      <c r="D5" s="30"/>
      <c r="E5" s="253" t="s">
        <v>115</v>
      </c>
      <c r="F5" s="253"/>
      <c r="G5" s="254" t="s">
        <v>121</v>
      </c>
      <c r="H5" s="255"/>
      <c r="I5" s="256"/>
      <c r="J5" s="28"/>
    </row>
    <row r="6" spans="1:10" x14ac:dyDescent="0.3">
      <c r="A6" s="31" t="s">
        <v>510</v>
      </c>
      <c r="B6" s="22"/>
      <c r="C6" s="22"/>
      <c r="D6" s="30"/>
      <c r="E6" s="32" t="s">
        <v>122</v>
      </c>
      <c r="F6" s="113">
        <f>IF(E5="Leis sociais (Não Desoneradas)",LS!E44,LS!C44)</f>
        <v>1.1341999999999999</v>
      </c>
      <c r="G6" s="33"/>
      <c r="H6" s="34" t="s">
        <v>108</v>
      </c>
      <c r="I6" s="114">
        <f>IF(E5="Leis sociais (Não Desoneradas)",BDI!B33,BDI!#REF!)</f>
        <v>0.2288</v>
      </c>
      <c r="J6" s="28"/>
    </row>
    <row r="7" spans="1:10" x14ac:dyDescent="0.3">
      <c r="A7" s="35"/>
      <c r="B7" s="36"/>
      <c r="C7" s="36"/>
      <c r="D7" s="37"/>
      <c r="E7" s="32" t="s">
        <v>123</v>
      </c>
      <c r="F7" s="113">
        <f>IF(E5="Leis sociais (Não Desoneradas)",LS!F44,LS!D44)</f>
        <v>0.69750000000000001</v>
      </c>
      <c r="G7" s="32"/>
      <c r="H7" s="32" t="s">
        <v>128</v>
      </c>
      <c r="I7" s="114">
        <f>IF(E5="Leis sociais (Não Desoneradas)",BDI!B79,BDI!#REF!)</f>
        <v>0.15279999999999999</v>
      </c>
      <c r="J7" s="28"/>
    </row>
    <row r="8" spans="1:10" ht="15.6" x14ac:dyDescent="0.3">
      <c r="A8" s="38"/>
      <c r="B8" s="39"/>
      <c r="C8" s="39"/>
      <c r="D8" s="40" t="s">
        <v>130</v>
      </c>
      <c r="E8" s="39"/>
      <c r="F8" s="39"/>
      <c r="G8" s="39"/>
      <c r="H8" s="39"/>
      <c r="I8" s="112"/>
      <c r="J8" s="28"/>
    </row>
    <row r="9" spans="1:10" ht="15" customHeight="1" x14ac:dyDescent="0.3">
      <c r="A9" s="249" t="s">
        <v>1</v>
      </c>
      <c r="B9" s="249" t="s">
        <v>74</v>
      </c>
      <c r="C9" s="249" t="s">
        <v>73</v>
      </c>
      <c r="D9" s="250" t="s">
        <v>112</v>
      </c>
      <c r="E9" s="251" t="s">
        <v>79</v>
      </c>
      <c r="F9" s="251" t="s">
        <v>75</v>
      </c>
      <c r="G9" s="257" t="s">
        <v>113</v>
      </c>
      <c r="H9" s="257"/>
      <c r="I9" s="257"/>
      <c r="J9" s="28"/>
    </row>
    <row r="10" spans="1:10" ht="26.4" x14ac:dyDescent="0.3">
      <c r="A10" s="249"/>
      <c r="B10" s="249"/>
      <c r="C10" s="249"/>
      <c r="D10" s="250"/>
      <c r="E10" s="252"/>
      <c r="F10" s="252"/>
      <c r="G10" s="42" t="s">
        <v>76</v>
      </c>
      <c r="H10" s="43" t="s">
        <v>114</v>
      </c>
      <c r="I10" s="44" t="s">
        <v>3</v>
      </c>
      <c r="J10" s="28"/>
    </row>
    <row r="11" spans="1:10" x14ac:dyDescent="0.3">
      <c r="A11" s="223" t="s">
        <v>164</v>
      </c>
      <c r="B11" s="223"/>
      <c r="C11" s="223"/>
      <c r="D11" s="223" t="s">
        <v>165</v>
      </c>
      <c r="E11" s="223"/>
      <c r="F11" s="224"/>
      <c r="G11" s="223"/>
      <c r="H11" s="223"/>
      <c r="I11" s="225">
        <v>26046.29</v>
      </c>
    </row>
    <row r="12" spans="1:10" ht="26.4" x14ac:dyDescent="0.3">
      <c r="A12" s="226" t="s">
        <v>166</v>
      </c>
      <c r="B12" s="227" t="s">
        <v>167</v>
      </c>
      <c r="C12" s="226" t="s">
        <v>168</v>
      </c>
      <c r="D12" s="226" t="s">
        <v>169</v>
      </c>
      <c r="E12" s="228" t="s">
        <v>170</v>
      </c>
      <c r="F12" s="227">
        <v>1</v>
      </c>
      <c r="G12" s="229">
        <v>21196.53</v>
      </c>
      <c r="H12" s="229">
        <v>26046.29</v>
      </c>
      <c r="I12" s="229">
        <v>26046.29</v>
      </c>
    </row>
    <row r="13" spans="1:10" x14ac:dyDescent="0.3">
      <c r="A13" s="223" t="s">
        <v>171</v>
      </c>
      <c r="B13" s="223"/>
      <c r="C13" s="223"/>
      <c r="D13" s="223" t="s">
        <v>244</v>
      </c>
      <c r="E13" s="223"/>
      <c r="F13" s="224"/>
      <c r="G13" s="223"/>
      <c r="H13" s="223"/>
      <c r="I13" s="225">
        <v>15436.59</v>
      </c>
    </row>
    <row r="14" spans="1:10" x14ac:dyDescent="0.3">
      <c r="A14" s="230" t="s">
        <v>172</v>
      </c>
      <c r="B14" s="230"/>
      <c r="C14" s="230"/>
      <c r="D14" s="230" t="s">
        <v>173</v>
      </c>
      <c r="E14" s="230"/>
      <c r="F14" s="231"/>
      <c r="G14" s="230"/>
      <c r="H14" s="230"/>
      <c r="I14" s="232">
        <v>3267.28</v>
      </c>
    </row>
    <row r="15" spans="1:10" ht="26.4" x14ac:dyDescent="0.3">
      <c r="A15" s="226" t="s">
        <v>174</v>
      </c>
      <c r="B15" s="227" t="s">
        <v>175</v>
      </c>
      <c r="C15" s="226" t="s">
        <v>168</v>
      </c>
      <c r="D15" s="226" t="s">
        <v>176</v>
      </c>
      <c r="E15" s="228" t="s">
        <v>170</v>
      </c>
      <c r="F15" s="227">
        <v>1</v>
      </c>
      <c r="G15" s="229">
        <v>254.59</v>
      </c>
      <c r="H15" s="229">
        <v>312.83999999999997</v>
      </c>
      <c r="I15" s="229">
        <v>312.83999999999997</v>
      </c>
    </row>
    <row r="16" spans="1:10" ht="26.4" x14ac:dyDescent="0.3">
      <c r="A16" s="226" t="s">
        <v>177</v>
      </c>
      <c r="B16" s="227" t="s">
        <v>178</v>
      </c>
      <c r="C16" s="226" t="s">
        <v>168</v>
      </c>
      <c r="D16" s="226" t="s">
        <v>179</v>
      </c>
      <c r="E16" s="228" t="s">
        <v>180</v>
      </c>
      <c r="F16" s="227">
        <v>6.3</v>
      </c>
      <c r="G16" s="229">
        <v>354.63</v>
      </c>
      <c r="H16" s="229">
        <v>435.76</v>
      </c>
      <c r="I16" s="229">
        <v>2745.28</v>
      </c>
    </row>
    <row r="17" spans="1:9" ht="39.6" x14ac:dyDescent="0.3">
      <c r="A17" s="226" t="s">
        <v>181</v>
      </c>
      <c r="B17" s="227" t="s">
        <v>182</v>
      </c>
      <c r="C17" s="226" t="s">
        <v>168</v>
      </c>
      <c r="D17" s="226" t="s">
        <v>183</v>
      </c>
      <c r="E17" s="228" t="s">
        <v>180</v>
      </c>
      <c r="F17" s="227">
        <v>0.48</v>
      </c>
      <c r="G17" s="229">
        <v>354.63</v>
      </c>
      <c r="H17" s="229">
        <v>435.76</v>
      </c>
      <c r="I17" s="229">
        <v>209.16</v>
      </c>
    </row>
    <row r="18" spans="1:9" x14ac:dyDescent="0.3">
      <c r="A18" s="230" t="s">
        <v>184</v>
      </c>
      <c r="B18" s="230"/>
      <c r="C18" s="230"/>
      <c r="D18" s="230" t="s">
        <v>245</v>
      </c>
      <c r="E18" s="230"/>
      <c r="F18" s="231"/>
      <c r="G18" s="230"/>
      <c r="H18" s="230"/>
      <c r="I18" s="232">
        <v>11260.78</v>
      </c>
    </row>
    <row r="19" spans="1:9" x14ac:dyDescent="0.3">
      <c r="A19" s="226" t="s">
        <v>185</v>
      </c>
      <c r="B19" s="227" t="s">
        <v>186</v>
      </c>
      <c r="C19" s="226" t="s">
        <v>187</v>
      </c>
      <c r="D19" s="226" t="s">
        <v>188</v>
      </c>
      <c r="E19" s="228" t="s">
        <v>180</v>
      </c>
      <c r="F19" s="227">
        <v>63.58</v>
      </c>
      <c r="G19" s="229">
        <v>100.17</v>
      </c>
      <c r="H19" s="229">
        <v>123.08</v>
      </c>
      <c r="I19" s="229">
        <v>7825.42</v>
      </c>
    </row>
    <row r="20" spans="1:9" ht="26.4" x14ac:dyDescent="0.3">
      <c r="A20" s="226" t="s">
        <v>366</v>
      </c>
      <c r="B20" s="227" t="s">
        <v>367</v>
      </c>
      <c r="C20" s="226" t="s">
        <v>168</v>
      </c>
      <c r="D20" s="226" t="s">
        <v>348</v>
      </c>
      <c r="E20" s="228" t="s">
        <v>180</v>
      </c>
      <c r="F20" s="227">
        <v>20.38</v>
      </c>
      <c r="G20" s="229">
        <v>110.47</v>
      </c>
      <c r="H20" s="229">
        <v>135.74</v>
      </c>
      <c r="I20" s="229">
        <v>2766.38</v>
      </c>
    </row>
    <row r="21" spans="1:9" ht="26.4" x14ac:dyDescent="0.3">
      <c r="A21" s="226" t="s">
        <v>368</v>
      </c>
      <c r="B21" s="227" t="s">
        <v>191</v>
      </c>
      <c r="C21" s="226" t="s">
        <v>187</v>
      </c>
      <c r="D21" s="226" t="s">
        <v>192</v>
      </c>
      <c r="E21" s="228" t="s">
        <v>95</v>
      </c>
      <c r="F21" s="227">
        <v>10.3</v>
      </c>
      <c r="G21" s="229">
        <v>52.86</v>
      </c>
      <c r="H21" s="229">
        <v>64.95</v>
      </c>
      <c r="I21" s="229">
        <v>668.98</v>
      </c>
    </row>
    <row r="22" spans="1:9" x14ac:dyDescent="0.3">
      <c r="A22" s="230" t="s">
        <v>189</v>
      </c>
      <c r="B22" s="230"/>
      <c r="C22" s="230"/>
      <c r="D22" s="230" t="s">
        <v>276</v>
      </c>
      <c r="E22" s="230"/>
      <c r="F22" s="231"/>
      <c r="G22" s="230"/>
      <c r="H22" s="230"/>
      <c r="I22" s="232">
        <v>908.53</v>
      </c>
    </row>
    <row r="23" spans="1:9" ht="26.4" x14ac:dyDescent="0.3">
      <c r="A23" s="226" t="s">
        <v>190</v>
      </c>
      <c r="B23" s="227" t="s">
        <v>246</v>
      </c>
      <c r="C23" s="226" t="s">
        <v>187</v>
      </c>
      <c r="D23" s="226" t="s">
        <v>247</v>
      </c>
      <c r="E23" s="228" t="s">
        <v>196</v>
      </c>
      <c r="F23" s="227">
        <v>1.51</v>
      </c>
      <c r="G23" s="229">
        <v>47.66</v>
      </c>
      <c r="H23" s="229">
        <v>58.56</v>
      </c>
      <c r="I23" s="229">
        <v>88.42</v>
      </c>
    </row>
    <row r="24" spans="1:9" ht="26.4" x14ac:dyDescent="0.3">
      <c r="A24" s="226" t="s">
        <v>277</v>
      </c>
      <c r="B24" s="227" t="s">
        <v>248</v>
      </c>
      <c r="C24" s="226" t="s">
        <v>187</v>
      </c>
      <c r="D24" s="226" t="s">
        <v>249</v>
      </c>
      <c r="E24" s="228" t="s">
        <v>180</v>
      </c>
      <c r="F24" s="227">
        <v>8.66</v>
      </c>
      <c r="G24" s="229">
        <v>30.42</v>
      </c>
      <c r="H24" s="229">
        <v>37.380000000000003</v>
      </c>
      <c r="I24" s="229">
        <v>323.70999999999998</v>
      </c>
    </row>
    <row r="25" spans="1:9" ht="39.6" x14ac:dyDescent="0.3">
      <c r="A25" s="226" t="s">
        <v>278</v>
      </c>
      <c r="B25" s="227" t="s">
        <v>279</v>
      </c>
      <c r="C25" s="226" t="s">
        <v>168</v>
      </c>
      <c r="D25" s="226" t="s">
        <v>280</v>
      </c>
      <c r="E25" s="228" t="s">
        <v>95</v>
      </c>
      <c r="F25" s="227">
        <v>16</v>
      </c>
      <c r="G25" s="229">
        <v>18.510000000000002</v>
      </c>
      <c r="H25" s="229">
        <v>22.74</v>
      </c>
      <c r="I25" s="229">
        <v>363.84</v>
      </c>
    </row>
    <row r="26" spans="1:9" ht="26.4" x14ac:dyDescent="0.3">
      <c r="A26" s="226" t="s">
        <v>281</v>
      </c>
      <c r="B26" s="227" t="s">
        <v>282</v>
      </c>
      <c r="C26" s="226" t="s">
        <v>187</v>
      </c>
      <c r="D26" s="226" t="s">
        <v>283</v>
      </c>
      <c r="E26" s="228" t="s">
        <v>180</v>
      </c>
      <c r="F26" s="227">
        <v>8</v>
      </c>
      <c r="G26" s="229">
        <v>13.49</v>
      </c>
      <c r="H26" s="229">
        <v>16.57</v>
      </c>
      <c r="I26" s="229">
        <v>132.56</v>
      </c>
    </row>
    <row r="27" spans="1:9" x14ac:dyDescent="0.3">
      <c r="A27" s="223" t="s">
        <v>193</v>
      </c>
      <c r="B27" s="223"/>
      <c r="C27" s="223"/>
      <c r="D27" s="223" t="s">
        <v>194</v>
      </c>
      <c r="E27" s="223"/>
      <c r="F27" s="224"/>
      <c r="G27" s="223"/>
      <c r="H27" s="223"/>
      <c r="I27" s="225">
        <v>2914.37</v>
      </c>
    </row>
    <row r="28" spans="1:9" ht="26.4" x14ac:dyDescent="0.3">
      <c r="A28" s="226" t="s">
        <v>195</v>
      </c>
      <c r="B28" s="227" t="s">
        <v>250</v>
      </c>
      <c r="C28" s="226" t="s">
        <v>187</v>
      </c>
      <c r="D28" s="226" t="s">
        <v>251</v>
      </c>
      <c r="E28" s="228" t="s">
        <v>196</v>
      </c>
      <c r="F28" s="227">
        <v>19.41</v>
      </c>
      <c r="G28" s="229">
        <v>72.19</v>
      </c>
      <c r="H28" s="229">
        <v>88.7</v>
      </c>
      <c r="I28" s="229">
        <v>1721.66</v>
      </c>
    </row>
    <row r="29" spans="1:9" x14ac:dyDescent="0.3">
      <c r="A29" s="226" t="s">
        <v>197</v>
      </c>
      <c r="B29" s="227" t="s">
        <v>199</v>
      </c>
      <c r="C29" s="226" t="s">
        <v>187</v>
      </c>
      <c r="D29" s="226" t="s">
        <v>200</v>
      </c>
      <c r="E29" s="228" t="s">
        <v>196</v>
      </c>
      <c r="F29" s="227">
        <v>8.6300000000000008</v>
      </c>
      <c r="G29" s="229">
        <v>26.81</v>
      </c>
      <c r="H29" s="229">
        <v>32.94</v>
      </c>
      <c r="I29" s="229">
        <v>284.27</v>
      </c>
    </row>
    <row r="30" spans="1:9" x14ac:dyDescent="0.3">
      <c r="A30" s="230" t="s">
        <v>198</v>
      </c>
      <c r="B30" s="230"/>
      <c r="C30" s="230"/>
      <c r="D30" s="230" t="s">
        <v>284</v>
      </c>
      <c r="E30" s="230"/>
      <c r="F30" s="231"/>
      <c r="G30" s="230"/>
      <c r="H30" s="230"/>
      <c r="I30" s="232">
        <v>908.44</v>
      </c>
    </row>
    <row r="31" spans="1:9" ht="26.4" x14ac:dyDescent="0.3">
      <c r="A31" s="226" t="s">
        <v>285</v>
      </c>
      <c r="B31" s="227" t="s">
        <v>239</v>
      </c>
      <c r="C31" s="226" t="s">
        <v>168</v>
      </c>
      <c r="D31" s="226" t="s">
        <v>240</v>
      </c>
      <c r="E31" s="228" t="s">
        <v>196</v>
      </c>
      <c r="F31" s="227">
        <v>10.67</v>
      </c>
      <c r="G31" s="229">
        <v>69.290000000000006</v>
      </c>
      <c r="H31" s="229">
        <v>85.14</v>
      </c>
      <c r="I31" s="229">
        <v>908.44</v>
      </c>
    </row>
    <row r="32" spans="1:9" x14ac:dyDescent="0.3">
      <c r="A32" s="223" t="s">
        <v>201</v>
      </c>
      <c r="B32" s="223"/>
      <c r="C32" s="223"/>
      <c r="D32" s="223" t="s">
        <v>252</v>
      </c>
      <c r="E32" s="223"/>
      <c r="F32" s="224"/>
      <c r="G32" s="223"/>
      <c r="H32" s="223"/>
      <c r="I32" s="225">
        <v>10300.93</v>
      </c>
    </row>
    <row r="33" spans="1:9" ht="26.4" x14ac:dyDescent="0.3">
      <c r="A33" s="226" t="s">
        <v>202</v>
      </c>
      <c r="B33" s="227" t="s">
        <v>369</v>
      </c>
      <c r="C33" s="226" t="s">
        <v>187</v>
      </c>
      <c r="D33" s="226" t="s">
        <v>370</v>
      </c>
      <c r="E33" s="228" t="s">
        <v>180</v>
      </c>
      <c r="F33" s="227">
        <v>4.3</v>
      </c>
      <c r="G33" s="229">
        <v>3.11</v>
      </c>
      <c r="H33" s="229">
        <v>3.82</v>
      </c>
      <c r="I33" s="229">
        <v>16.420000000000002</v>
      </c>
    </row>
    <row r="34" spans="1:9" ht="52.8" x14ac:dyDescent="0.3">
      <c r="A34" s="226" t="s">
        <v>203</v>
      </c>
      <c r="B34" s="227" t="s">
        <v>253</v>
      </c>
      <c r="C34" s="226" t="s">
        <v>168</v>
      </c>
      <c r="D34" s="226" t="s">
        <v>796</v>
      </c>
      <c r="E34" s="228" t="s">
        <v>196</v>
      </c>
      <c r="F34" s="227">
        <v>2.94</v>
      </c>
      <c r="G34" s="229">
        <v>2245.92</v>
      </c>
      <c r="H34" s="229">
        <v>2759.78</v>
      </c>
      <c r="I34" s="229">
        <v>8113.75</v>
      </c>
    </row>
    <row r="35" spans="1:9" ht="26.4" x14ac:dyDescent="0.3">
      <c r="A35" s="226" t="s">
        <v>797</v>
      </c>
      <c r="B35" s="227">
        <v>102487</v>
      </c>
      <c r="C35" s="226" t="s">
        <v>187</v>
      </c>
      <c r="D35" s="226" t="s">
        <v>795</v>
      </c>
      <c r="E35" s="228" t="s">
        <v>196</v>
      </c>
      <c r="F35" s="227">
        <v>3.26</v>
      </c>
      <c r="G35" s="229">
        <v>541.9</v>
      </c>
      <c r="H35" s="229">
        <v>665.88</v>
      </c>
      <c r="I35" s="229">
        <v>2170.7600000000002</v>
      </c>
    </row>
    <row r="36" spans="1:9" x14ac:dyDescent="0.3">
      <c r="A36" s="223" t="s">
        <v>204</v>
      </c>
      <c r="B36" s="223"/>
      <c r="C36" s="223"/>
      <c r="D36" s="223" t="s">
        <v>205</v>
      </c>
      <c r="E36" s="223"/>
      <c r="F36" s="224"/>
      <c r="G36" s="223"/>
      <c r="H36" s="223"/>
      <c r="I36" s="225">
        <v>57367.519999999997</v>
      </c>
    </row>
    <row r="37" spans="1:9" x14ac:dyDescent="0.3">
      <c r="A37" s="230" t="s">
        <v>206</v>
      </c>
      <c r="B37" s="230"/>
      <c r="C37" s="230"/>
      <c r="D37" s="230" t="s">
        <v>286</v>
      </c>
      <c r="E37" s="230"/>
      <c r="F37" s="231"/>
      <c r="G37" s="230"/>
      <c r="H37" s="230"/>
      <c r="I37" s="232">
        <v>2095.88</v>
      </c>
    </row>
    <row r="38" spans="1:9" ht="66" x14ac:dyDescent="0.3">
      <c r="A38" s="226" t="s">
        <v>287</v>
      </c>
      <c r="B38" s="227" t="s">
        <v>288</v>
      </c>
      <c r="C38" s="226" t="s">
        <v>168</v>
      </c>
      <c r="D38" s="226" t="s">
        <v>289</v>
      </c>
      <c r="E38" s="228" t="s">
        <v>196</v>
      </c>
      <c r="F38" s="227">
        <v>0.84</v>
      </c>
      <c r="G38" s="229">
        <v>2030.52</v>
      </c>
      <c r="H38" s="229">
        <v>2495.1</v>
      </c>
      <c r="I38" s="229">
        <v>2095.88</v>
      </c>
    </row>
    <row r="39" spans="1:9" x14ac:dyDescent="0.3">
      <c r="A39" s="230" t="s">
        <v>207</v>
      </c>
      <c r="B39" s="230"/>
      <c r="C39" s="230"/>
      <c r="D39" s="230" t="s">
        <v>290</v>
      </c>
      <c r="E39" s="230"/>
      <c r="F39" s="231"/>
      <c r="G39" s="230"/>
      <c r="H39" s="230"/>
      <c r="I39" s="232">
        <v>55271.64</v>
      </c>
    </row>
    <row r="40" spans="1:9" ht="79.2" x14ac:dyDescent="0.3">
      <c r="A40" s="226" t="s">
        <v>291</v>
      </c>
      <c r="B40" s="227" t="s">
        <v>292</v>
      </c>
      <c r="C40" s="226" t="s">
        <v>168</v>
      </c>
      <c r="D40" s="226" t="s">
        <v>293</v>
      </c>
      <c r="E40" s="228" t="s">
        <v>94</v>
      </c>
      <c r="F40" s="227">
        <v>1011.8</v>
      </c>
      <c r="G40" s="229">
        <v>19.73</v>
      </c>
      <c r="H40" s="229">
        <v>24.24</v>
      </c>
      <c r="I40" s="229">
        <v>24526.03</v>
      </c>
    </row>
    <row r="41" spans="1:9" ht="79.2" x14ac:dyDescent="0.3">
      <c r="A41" s="226" t="s">
        <v>294</v>
      </c>
      <c r="B41" s="227" t="s">
        <v>295</v>
      </c>
      <c r="C41" s="226" t="s">
        <v>168</v>
      </c>
      <c r="D41" s="226" t="s">
        <v>296</v>
      </c>
      <c r="E41" s="228" t="s">
        <v>94</v>
      </c>
      <c r="F41" s="227">
        <v>906.1</v>
      </c>
      <c r="G41" s="229">
        <v>26.8</v>
      </c>
      <c r="H41" s="229">
        <v>32.93</v>
      </c>
      <c r="I41" s="229">
        <v>29837.87</v>
      </c>
    </row>
    <row r="42" spans="1:9" ht="79.2" x14ac:dyDescent="0.3">
      <c r="A42" s="226" t="s">
        <v>297</v>
      </c>
      <c r="B42" s="227" t="s">
        <v>298</v>
      </c>
      <c r="C42" s="226" t="s">
        <v>168</v>
      </c>
      <c r="D42" s="226" t="s">
        <v>299</v>
      </c>
      <c r="E42" s="228" t="s">
        <v>94</v>
      </c>
      <c r="F42" s="227">
        <v>24.2</v>
      </c>
      <c r="G42" s="229">
        <v>30.53</v>
      </c>
      <c r="H42" s="229">
        <v>37.51</v>
      </c>
      <c r="I42" s="229">
        <v>907.74</v>
      </c>
    </row>
    <row r="43" spans="1:9" x14ac:dyDescent="0.3">
      <c r="A43" s="223" t="s">
        <v>208</v>
      </c>
      <c r="B43" s="223"/>
      <c r="C43" s="223"/>
      <c r="D43" s="223" t="s">
        <v>209</v>
      </c>
      <c r="E43" s="223"/>
      <c r="F43" s="224"/>
      <c r="G43" s="223"/>
      <c r="H43" s="223"/>
      <c r="I43" s="225">
        <v>9135.1299999999992</v>
      </c>
    </row>
    <row r="44" spans="1:9" ht="52.8" x14ac:dyDescent="0.3">
      <c r="A44" s="226" t="s">
        <v>210</v>
      </c>
      <c r="B44" s="227" t="s">
        <v>300</v>
      </c>
      <c r="C44" s="226" t="s">
        <v>168</v>
      </c>
      <c r="D44" s="226" t="s">
        <v>301</v>
      </c>
      <c r="E44" s="228" t="s">
        <v>180</v>
      </c>
      <c r="F44" s="227">
        <v>72.72</v>
      </c>
      <c r="G44" s="229">
        <v>89.01</v>
      </c>
      <c r="H44" s="229">
        <v>109.37</v>
      </c>
      <c r="I44" s="229">
        <v>7953.38</v>
      </c>
    </row>
    <row r="45" spans="1:9" x14ac:dyDescent="0.3">
      <c r="A45" s="226" t="s">
        <v>255</v>
      </c>
      <c r="B45" s="227" t="s">
        <v>256</v>
      </c>
      <c r="C45" s="226" t="s">
        <v>187</v>
      </c>
      <c r="D45" s="226" t="s">
        <v>257</v>
      </c>
      <c r="E45" s="228" t="s">
        <v>95</v>
      </c>
      <c r="F45" s="227">
        <v>7.2</v>
      </c>
      <c r="G45" s="229">
        <v>32.869999999999997</v>
      </c>
      <c r="H45" s="229">
        <v>40.39</v>
      </c>
      <c r="I45" s="229">
        <v>290.8</v>
      </c>
    </row>
    <row r="46" spans="1:9" x14ac:dyDescent="0.3">
      <c r="A46" s="230" t="s">
        <v>258</v>
      </c>
      <c r="B46" s="230"/>
      <c r="C46" s="230"/>
      <c r="D46" s="230" t="s">
        <v>284</v>
      </c>
      <c r="E46" s="230"/>
      <c r="F46" s="231"/>
      <c r="G46" s="230"/>
      <c r="H46" s="230"/>
      <c r="I46" s="232">
        <v>890.95</v>
      </c>
    </row>
    <row r="47" spans="1:9" ht="39.6" x14ac:dyDescent="0.3">
      <c r="A47" s="226" t="s">
        <v>302</v>
      </c>
      <c r="B47" s="227" t="s">
        <v>271</v>
      </c>
      <c r="C47" s="226" t="s">
        <v>168</v>
      </c>
      <c r="D47" s="226" t="s">
        <v>272</v>
      </c>
      <c r="E47" s="228" t="s">
        <v>180</v>
      </c>
      <c r="F47" s="227">
        <v>8.15</v>
      </c>
      <c r="G47" s="229">
        <v>88.97</v>
      </c>
      <c r="H47" s="229">
        <v>109.32</v>
      </c>
      <c r="I47" s="229">
        <v>890.95</v>
      </c>
    </row>
    <row r="48" spans="1:9" x14ac:dyDescent="0.3">
      <c r="A48" s="223" t="s">
        <v>211</v>
      </c>
      <c r="B48" s="223"/>
      <c r="C48" s="223"/>
      <c r="D48" s="223" t="s">
        <v>259</v>
      </c>
      <c r="E48" s="223"/>
      <c r="F48" s="224"/>
      <c r="G48" s="223"/>
      <c r="H48" s="223"/>
      <c r="I48" s="225">
        <v>835.08</v>
      </c>
    </row>
    <row r="49" spans="1:9" ht="39.6" x14ac:dyDescent="0.3">
      <c r="A49" s="226" t="s">
        <v>371</v>
      </c>
      <c r="B49" s="227" t="s">
        <v>305</v>
      </c>
      <c r="C49" s="226" t="s">
        <v>187</v>
      </c>
      <c r="D49" s="226" t="s">
        <v>306</v>
      </c>
      <c r="E49" s="228" t="s">
        <v>180</v>
      </c>
      <c r="F49" s="227">
        <v>2.8</v>
      </c>
      <c r="G49" s="229">
        <v>39.32</v>
      </c>
      <c r="H49" s="229">
        <v>48.31</v>
      </c>
      <c r="I49" s="229">
        <v>135.26</v>
      </c>
    </row>
    <row r="50" spans="1:9" ht="26.4" x14ac:dyDescent="0.3">
      <c r="A50" s="226" t="s">
        <v>372</v>
      </c>
      <c r="B50" s="227" t="s">
        <v>307</v>
      </c>
      <c r="C50" s="226" t="s">
        <v>187</v>
      </c>
      <c r="D50" s="226" t="s">
        <v>308</v>
      </c>
      <c r="E50" s="228" t="s">
        <v>180</v>
      </c>
      <c r="F50" s="227">
        <v>4.4800000000000004</v>
      </c>
      <c r="G50" s="229">
        <v>106.86</v>
      </c>
      <c r="H50" s="229">
        <v>131.30000000000001</v>
      </c>
      <c r="I50" s="229">
        <v>588.22</v>
      </c>
    </row>
    <row r="51" spans="1:9" ht="26.4" x14ac:dyDescent="0.3">
      <c r="A51" s="226" t="s">
        <v>373</v>
      </c>
      <c r="B51" s="227" t="s">
        <v>309</v>
      </c>
      <c r="C51" s="226" t="s">
        <v>187</v>
      </c>
      <c r="D51" s="226" t="s">
        <v>310</v>
      </c>
      <c r="E51" s="228" t="s">
        <v>180</v>
      </c>
      <c r="F51" s="227">
        <v>2.8</v>
      </c>
      <c r="G51" s="229">
        <v>32.44</v>
      </c>
      <c r="H51" s="229">
        <v>39.86</v>
      </c>
      <c r="I51" s="229">
        <v>111.6</v>
      </c>
    </row>
    <row r="52" spans="1:9" x14ac:dyDescent="0.3">
      <c r="A52" s="223" t="s">
        <v>213</v>
      </c>
      <c r="B52" s="223"/>
      <c r="C52" s="223"/>
      <c r="D52" s="223" t="s">
        <v>212</v>
      </c>
      <c r="E52" s="223"/>
      <c r="F52" s="224"/>
      <c r="G52" s="223"/>
      <c r="H52" s="223"/>
      <c r="I52" s="225">
        <v>4123.16</v>
      </c>
    </row>
    <row r="53" spans="1:9" ht="52.8" x14ac:dyDescent="0.3">
      <c r="A53" s="226" t="s">
        <v>215</v>
      </c>
      <c r="B53" s="227" t="s">
        <v>303</v>
      </c>
      <c r="C53" s="226" t="s">
        <v>168</v>
      </c>
      <c r="D53" s="226" t="s">
        <v>304</v>
      </c>
      <c r="E53" s="228" t="s">
        <v>170</v>
      </c>
      <c r="F53" s="227">
        <v>1</v>
      </c>
      <c r="G53" s="229">
        <v>3355.44</v>
      </c>
      <c r="H53" s="229">
        <v>4123.16</v>
      </c>
      <c r="I53" s="229">
        <v>4123.16</v>
      </c>
    </row>
    <row r="54" spans="1:9" x14ac:dyDescent="0.3">
      <c r="A54" s="223" t="s">
        <v>216</v>
      </c>
      <c r="B54" s="223"/>
      <c r="C54" s="223"/>
      <c r="D54" s="223" t="s">
        <v>235</v>
      </c>
      <c r="E54" s="223"/>
      <c r="F54" s="224"/>
      <c r="G54" s="223"/>
      <c r="H54" s="223"/>
      <c r="I54" s="225">
        <v>17010.560000000001</v>
      </c>
    </row>
    <row r="55" spans="1:9" ht="39.6" x14ac:dyDescent="0.3">
      <c r="A55" s="226" t="s">
        <v>374</v>
      </c>
      <c r="B55" s="227" t="s">
        <v>311</v>
      </c>
      <c r="C55" s="226" t="s">
        <v>187</v>
      </c>
      <c r="D55" s="226" t="s">
        <v>312</v>
      </c>
      <c r="E55" s="228" t="s">
        <v>95</v>
      </c>
      <c r="F55" s="227">
        <v>115.9</v>
      </c>
      <c r="G55" s="229">
        <v>108.77</v>
      </c>
      <c r="H55" s="229">
        <v>133.65</v>
      </c>
      <c r="I55" s="229">
        <v>15490.03</v>
      </c>
    </row>
    <row r="56" spans="1:9" ht="26.4" x14ac:dyDescent="0.3">
      <c r="A56" s="226" t="s">
        <v>375</v>
      </c>
      <c r="B56" s="227" t="s">
        <v>376</v>
      </c>
      <c r="C56" s="226" t="s">
        <v>187</v>
      </c>
      <c r="D56" s="226" t="s">
        <v>354</v>
      </c>
      <c r="E56" s="228" t="s">
        <v>180</v>
      </c>
      <c r="F56" s="227">
        <v>25.3</v>
      </c>
      <c r="G56" s="229">
        <v>48.91</v>
      </c>
      <c r="H56" s="229">
        <v>60.1</v>
      </c>
      <c r="I56" s="229">
        <v>1520.53</v>
      </c>
    </row>
    <row r="57" spans="1:9" x14ac:dyDescent="0.3">
      <c r="A57" s="223" t="s">
        <v>217</v>
      </c>
      <c r="B57" s="223"/>
      <c r="C57" s="223"/>
      <c r="D57" s="223" t="s">
        <v>218</v>
      </c>
      <c r="E57" s="223"/>
      <c r="F57" s="224"/>
      <c r="G57" s="223"/>
      <c r="H57" s="223"/>
      <c r="I57" s="225">
        <v>56949.11</v>
      </c>
    </row>
    <row r="58" spans="1:9" x14ac:dyDescent="0.3">
      <c r="A58" s="230" t="s">
        <v>273</v>
      </c>
      <c r="B58" s="230"/>
      <c r="C58" s="230"/>
      <c r="D58" s="230" t="s">
        <v>313</v>
      </c>
      <c r="E58" s="230"/>
      <c r="F58" s="231"/>
      <c r="G58" s="230"/>
      <c r="H58" s="230"/>
      <c r="I58" s="232">
        <v>3596.77</v>
      </c>
    </row>
    <row r="59" spans="1:9" ht="39.6" x14ac:dyDescent="0.3">
      <c r="A59" s="226" t="s">
        <v>314</v>
      </c>
      <c r="B59" s="227" t="s">
        <v>219</v>
      </c>
      <c r="C59" s="226" t="s">
        <v>187</v>
      </c>
      <c r="D59" s="226" t="s">
        <v>260</v>
      </c>
      <c r="E59" s="228" t="s">
        <v>180</v>
      </c>
      <c r="F59" s="227">
        <v>79.61</v>
      </c>
      <c r="G59" s="229">
        <v>3.84</v>
      </c>
      <c r="H59" s="229">
        <v>4.71</v>
      </c>
      <c r="I59" s="229">
        <v>374.96</v>
      </c>
    </row>
    <row r="60" spans="1:9" ht="52.8" x14ac:dyDescent="0.3">
      <c r="A60" s="226" t="s">
        <v>315</v>
      </c>
      <c r="B60" s="227" t="s">
        <v>261</v>
      </c>
      <c r="C60" s="226" t="s">
        <v>187</v>
      </c>
      <c r="D60" s="226" t="s">
        <v>262</v>
      </c>
      <c r="E60" s="228" t="s">
        <v>180</v>
      </c>
      <c r="F60" s="227">
        <v>79.61</v>
      </c>
      <c r="G60" s="229">
        <v>32.94</v>
      </c>
      <c r="H60" s="229">
        <v>40.47</v>
      </c>
      <c r="I60" s="229">
        <v>3221.81</v>
      </c>
    </row>
    <row r="61" spans="1:9" x14ac:dyDescent="0.3">
      <c r="A61" s="230" t="s">
        <v>377</v>
      </c>
      <c r="B61" s="230"/>
      <c r="C61" s="230"/>
      <c r="D61" s="230" t="s">
        <v>359</v>
      </c>
      <c r="E61" s="230"/>
      <c r="F61" s="231"/>
      <c r="G61" s="230"/>
      <c r="H61" s="230"/>
      <c r="I61" s="232">
        <v>51042.33</v>
      </c>
    </row>
    <row r="62" spans="1:9" ht="52.8" x14ac:dyDescent="0.3">
      <c r="A62" s="226" t="s">
        <v>318</v>
      </c>
      <c r="B62" s="227" t="s">
        <v>316</v>
      </c>
      <c r="C62" s="226" t="s">
        <v>168</v>
      </c>
      <c r="D62" s="226" t="s">
        <v>317</v>
      </c>
      <c r="E62" s="228" t="s">
        <v>180</v>
      </c>
      <c r="F62" s="227">
        <v>81.900000000000006</v>
      </c>
      <c r="G62" s="229">
        <v>505.25</v>
      </c>
      <c r="H62" s="229">
        <v>620.85</v>
      </c>
      <c r="I62" s="229">
        <v>50847.61</v>
      </c>
    </row>
    <row r="63" spans="1:9" ht="39.6" x14ac:dyDescent="0.3">
      <c r="A63" s="226" t="s">
        <v>378</v>
      </c>
      <c r="B63" s="227" t="s">
        <v>319</v>
      </c>
      <c r="C63" s="226" t="s">
        <v>187</v>
      </c>
      <c r="D63" s="226" t="s">
        <v>320</v>
      </c>
      <c r="E63" s="228" t="s">
        <v>180</v>
      </c>
      <c r="F63" s="227">
        <v>4.13</v>
      </c>
      <c r="G63" s="229">
        <v>5.88</v>
      </c>
      <c r="H63" s="229">
        <v>7.22</v>
      </c>
      <c r="I63" s="229">
        <v>29.81</v>
      </c>
    </row>
    <row r="64" spans="1:9" ht="52.8" x14ac:dyDescent="0.3">
      <c r="A64" s="226" t="s">
        <v>379</v>
      </c>
      <c r="B64" s="227" t="s">
        <v>380</v>
      </c>
      <c r="C64" s="226" t="s">
        <v>187</v>
      </c>
      <c r="D64" s="226" t="s">
        <v>360</v>
      </c>
      <c r="E64" s="228" t="s">
        <v>180</v>
      </c>
      <c r="F64" s="227">
        <v>4.13</v>
      </c>
      <c r="G64" s="229">
        <v>32.5</v>
      </c>
      <c r="H64" s="229">
        <v>39.93</v>
      </c>
      <c r="I64" s="229">
        <v>164.91</v>
      </c>
    </row>
    <row r="65" spans="1:10" x14ac:dyDescent="0.3">
      <c r="A65" s="230" t="s">
        <v>381</v>
      </c>
      <c r="B65" s="230"/>
      <c r="C65" s="230"/>
      <c r="D65" s="230" t="s">
        <v>284</v>
      </c>
      <c r="E65" s="230"/>
      <c r="F65" s="231"/>
      <c r="G65" s="230"/>
      <c r="H65" s="230"/>
      <c r="I65" s="232">
        <v>2310.0100000000002</v>
      </c>
    </row>
    <row r="66" spans="1:10" ht="39.6" x14ac:dyDescent="0.3">
      <c r="A66" s="226" t="s">
        <v>361</v>
      </c>
      <c r="B66" s="227" t="s">
        <v>319</v>
      </c>
      <c r="C66" s="226" t="s">
        <v>187</v>
      </c>
      <c r="D66" s="226" t="s">
        <v>320</v>
      </c>
      <c r="E66" s="228" t="s">
        <v>180</v>
      </c>
      <c r="F66" s="227">
        <v>11.9</v>
      </c>
      <c r="G66" s="229">
        <v>5.88</v>
      </c>
      <c r="H66" s="229">
        <v>7.22</v>
      </c>
      <c r="I66" s="229">
        <v>85.91</v>
      </c>
    </row>
    <row r="67" spans="1:10" ht="39.6" x14ac:dyDescent="0.3">
      <c r="A67" s="226" t="s">
        <v>382</v>
      </c>
      <c r="B67" s="227" t="s">
        <v>321</v>
      </c>
      <c r="C67" s="226" t="s">
        <v>187</v>
      </c>
      <c r="D67" s="226" t="s">
        <v>322</v>
      </c>
      <c r="E67" s="228" t="s">
        <v>180</v>
      </c>
      <c r="F67" s="227">
        <v>11.9</v>
      </c>
      <c r="G67" s="229">
        <v>34.409999999999997</v>
      </c>
      <c r="H67" s="229">
        <v>42.28</v>
      </c>
      <c r="I67" s="229">
        <v>503.13</v>
      </c>
    </row>
    <row r="68" spans="1:10" ht="26.4" x14ac:dyDescent="0.3">
      <c r="A68" s="226" t="s">
        <v>383</v>
      </c>
      <c r="B68" s="227" t="s">
        <v>323</v>
      </c>
      <c r="C68" s="226" t="s">
        <v>168</v>
      </c>
      <c r="D68" s="226" t="s">
        <v>324</v>
      </c>
      <c r="E68" s="228" t="s">
        <v>180</v>
      </c>
      <c r="F68" s="227">
        <v>11.9</v>
      </c>
      <c r="G68" s="229">
        <v>117.7</v>
      </c>
      <c r="H68" s="229">
        <v>144.62</v>
      </c>
      <c r="I68" s="229">
        <v>1720.97</v>
      </c>
    </row>
    <row r="69" spans="1:10" x14ac:dyDescent="0.3">
      <c r="A69" s="223" t="s">
        <v>220</v>
      </c>
      <c r="B69" s="223"/>
      <c r="C69" s="223"/>
      <c r="D69" s="223" t="s">
        <v>223</v>
      </c>
      <c r="E69" s="223"/>
      <c r="F69" s="224"/>
      <c r="G69" s="223"/>
      <c r="H69" s="223"/>
      <c r="I69" s="225">
        <v>1606.39</v>
      </c>
    </row>
    <row r="70" spans="1:10" ht="26.4" x14ac:dyDescent="0.3">
      <c r="A70" s="226" t="s">
        <v>221</v>
      </c>
      <c r="B70" s="227" t="s">
        <v>264</v>
      </c>
      <c r="C70" s="226" t="s">
        <v>187</v>
      </c>
      <c r="D70" s="226" t="s">
        <v>326</v>
      </c>
      <c r="E70" s="228" t="s">
        <v>180</v>
      </c>
      <c r="F70" s="227">
        <v>82.67</v>
      </c>
      <c r="G70" s="229">
        <v>3.68</v>
      </c>
      <c r="H70" s="229">
        <v>4.5199999999999996</v>
      </c>
      <c r="I70" s="229">
        <v>373.66</v>
      </c>
      <c r="J70" s="222"/>
    </row>
    <row r="71" spans="1:10" ht="26.4" x14ac:dyDescent="0.3">
      <c r="A71" s="226" t="s">
        <v>274</v>
      </c>
      <c r="B71" s="227" t="s">
        <v>263</v>
      </c>
      <c r="C71" s="226" t="s">
        <v>187</v>
      </c>
      <c r="D71" s="226" t="s">
        <v>325</v>
      </c>
      <c r="E71" s="228" t="s">
        <v>180</v>
      </c>
      <c r="F71" s="227">
        <v>9.9499999999999993</v>
      </c>
      <c r="G71" s="229">
        <v>9.66</v>
      </c>
      <c r="H71" s="229">
        <v>11.87</v>
      </c>
      <c r="I71" s="229">
        <v>118.1</v>
      </c>
    </row>
    <row r="72" spans="1:10" ht="26.4" x14ac:dyDescent="0.3">
      <c r="A72" s="226" t="s">
        <v>275</v>
      </c>
      <c r="B72" s="227" t="s">
        <v>265</v>
      </c>
      <c r="C72" s="226" t="s">
        <v>187</v>
      </c>
      <c r="D72" s="226" t="s">
        <v>327</v>
      </c>
      <c r="E72" s="228" t="s">
        <v>180</v>
      </c>
      <c r="F72" s="227">
        <v>82.67</v>
      </c>
      <c r="G72" s="229">
        <v>9.2200000000000006</v>
      </c>
      <c r="H72" s="229">
        <v>11.32</v>
      </c>
      <c r="I72" s="229">
        <v>935.82</v>
      </c>
    </row>
    <row r="73" spans="1:10" ht="39.6" x14ac:dyDescent="0.3">
      <c r="A73" s="226" t="s">
        <v>384</v>
      </c>
      <c r="B73" s="227" t="s">
        <v>385</v>
      </c>
      <c r="C73" s="226" t="s">
        <v>168</v>
      </c>
      <c r="D73" s="226" t="s">
        <v>353</v>
      </c>
      <c r="E73" s="228" t="s">
        <v>180</v>
      </c>
      <c r="F73" s="227">
        <v>3.5</v>
      </c>
      <c r="G73" s="229">
        <v>41.58</v>
      </c>
      <c r="H73" s="229">
        <v>51.09</v>
      </c>
      <c r="I73" s="229">
        <v>178.81</v>
      </c>
    </row>
    <row r="74" spans="1:10" x14ac:dyDescent="0.3">
      <c r="A74" s="223" t="s">
        <v>222</v>
      </c>
      <c r="B74" s="223"/>
      <c r="C74" s="223"/>
      <c r="D74" s="223" t="s">
        <v>328</v>
      </c>
      <c r="E74" s="223"/>
      <c r="F74" s="224"/>
      <c r="G74" s="223"/>
      <c r="H74" s="223"/>
      <c r="I74" s="225">
        <v>856.75</v>
      </c>
    </row>
    <row r="75" spans="1:10" ht="26.4" x14ac:dyDescent="0.3">
      <c r="A75" s="226" t="s">
        <v>224</v>
      </c>
      <c r="B75" s="227" t="s">
        <v>329</v>
      </c>
      <c r="C75" s="226" t="s">
        <v>187</v>
      </c>
      <c r="D75" s="226" t="s">
        <v>330</v>
      </c>
      <c r="E75" s="228" t="s">
        <v>95</v>
      </c>
      <c r="F75" s="227">
        <v>19</v>
      </c>
      <c r="G75" s="229">
        <v>26.95</v>
      </c>
      <c r="H75" s="229">
        <v>33.11</v>
      </c>
      <c r="I75" s="229">
        <v>629.09</v>
      </c>
    </row>
    <row r="76" spans="1:10" ht="39.6" x14ac:dyDescent="0.3">
      <c r="A76" s="226" t="s">
        <v>225</v>
      </c>
      <c r="B76" s="227" t="s">
        <v>331</v>
      </c>
      <c r="C76" s="226" t="s">
        <v>187</v>
      </c>
      <c r="D76" s="226" t="s">
        <v>332</v>
      </c>
      <c r="E76" s="228" t="s">
        <v>170</v>
      </c>
      <c r="F76" s="227">
        <v>2</v>
      </c>
      <c r="G76" s="229">
        <v>42.5</v>
      </c>
      <c r="H76" s="229">
        <v>52.22</v>
      </c>
      <c r="I76" s="229">
        <v>104.44</v>
      </c>
    </row>
    <row r="77" spans="1:10" ht="26.4" x14ac:dyDescent="0.3">
      <c r="A77" s="226" t="s">
        <v>226</v>
      </c>
      <c r="B77" s="227" t="s">
        <v>333</v>
      </c>
      <c r="C77" s="226" t="s">
        <v>168</v>
      </c>
      <c r="D77" s="226" t="s">
        <v>334</v>
      </c>
      <c r="E77" s="228" t="s">
        <v>170</v>
      </c>
      <c r="F77" s="227">
        <v>1</v>
      </c>
      <c r="G77" s="229">
        <v>44.76</v>
      </c>
      <c r="H77" s="229">
        <v>55</v>
      </c>
      <c r="I77" s="229">
        <v>55</v>
      </c>
    </row>
    <row r="78" spans="1:10" ht="39.6" x14ac:dyDescent="0.3">
      <c r="A78" s="226" t="s">
        <v>227</v>
      </c>
      <c r="B78" s="227" t="s">
        <v>335</v>
      </c>
      <c r="C78" s="226" t="s">
        <v>187</v>
      </c>
      <c r="D78" s="226" t="s">
        <v>336</v>
      </c>
      <c r="E78" s="228" t="s">
        <v>170</v>
      </c>
      <c r="F78" s="227">
        <v>2</v>
      </c>
      <c r="G78" s="229">
        <v>27.76</v>
      </c>
      <c r="H78" s="229">
        <v>34.11</v>
      </c>
      <c r="I78" s="229">
        <v>68.22</v>
      </c>
    </row>
    <row r="79" spans="1:10" x14ac:dyDescent="0.3">
      <c r="A79" s="223" t="s">
        <v>266</v>
      </c>
      <c r="B79" s="223"/>
      <c r="C79" s="223"/>
      <c r="D79" s="223" t="s">
        <v>214</v>
      </c>
      <c r="E79" s="223"/>
      <c r="F79" s="224"/>
      <c r="G79" s="223"/>
      <c r="H79" s="223"/>
      <c r="I79" s="225">
        <v>3715.48</v>
      </c>
    </row>
    <row r="80" spans="1:10" x14ac:dyDescent="0.3">
      <c r="A80" s="230" t="s">
        <v>386</v>
      </c>
      <c r="B80" s="230"/>
      <c r="C80" s="230"/>
      <c r="D80" s="230" t="s">
        <v>349</v>
      </c>
      <c r="E80" s="230"/>
      <c r="F80" s="231"/>
      <c r="G80" s="230"/>
      <c r="H80" s="230"/>
      <c r="I80" s="232">
        <v>1112.56</v>
      </c>
    </row>
    <row r="81" spans="1:9" ht="39.6" x14ac:dyDescent="0.3">
      <c r="A81" s="226" t="s">
        <v>387</v>
      </c>
      <c r="B81" s="227" t="s">
        <v>305</v>
      </c>
      <c r="C81" s="226" t="s">
        <v>187</v>
      </c>
      <c r="D81" s="226" t="s">
        <v>306</v>
      </c>
      <c r="E81" s="228" t="s">
        <v>180</v>
      </c>
      <c r="F81" s="227">
        <v>4.8499999999999996</v>
      </c>
      <c r="G81" s="229">
        <v>39.32</v>
      </c>
      <c r="H81" s="229">
        <v>48.31</v>
      </c>
      <c r="I81" s="229">
        <v>234.3</v>
      </c>
    </row>
    <row r="82" spans="1:9" ht="26.4" x14ac:dyDescent="0.3">
      <c r="A82" s="226" t="s">
        <v>388</v>
      </c>
      <c r="B82" s="227" t="s">
        <v>389</v>
      </c>
      <c r="C82" s="226" t="s">
        <v>168</v>
      </c>
      <c r="D82" s="226" t="s">
        <v>350</v>
      </c>
      <c r="E82" s="228" t="s">
        <v>180</v>
      </c>
      <c r="F82" s="227">
        <v>1.35</v>
      </c>
      <c r="G82" s="229">
        <v>529.44000000000005</v>
      </c>
      <c r="H82" s="229">
        <v>650.57000000000005</v>
      </c>
      <c r="I82" s="229">
        <v>878.26</v>
      </c>
    </row>
    <row r="83" spans="1:9" x14ac:dyDescent="0.3">
      <c r="A83" s="230" t="s">
        <v>390</v>
      </c>
      <c r="B83" s="230"/>
      <c r="C83" s="230"/>
      <c r="D83" s="230" t="s">
        <v>284</v>
      </c>
      <c r="E83" s="230"/>
      <c r="F83" s="231"/>
      <c r="G83" s="230"/>
      <c r="H83" s="230"/>
      <c r="I83" s="232">
        <v>2602.92</v>
      </c>
    </row>
    <row r="84" spans="1:9" ht="26.4" x14ac:dyDescent="0.3">
      <c r="A84" s="226" t="s">
        <v>351</v>
      </c>
      <c r="B84" s="227" t="s">
        <v>267</v>
      </c>
      <c r="C84" s="226" t="s">
        <v>187</v>
      </c>
      <c r="D84" s="226" t="s">
        <v>268</v>
      </c>
      <c r="E84" s="228" t="s">
        <v>180</v>
      </c>
      <c r="F84" s="227">
        <v>15</v>
      </c>
      <c r="G84" s="229">
        <v>62.04</v>
      </c>
      <c r="H84" s="229">
        <v>76.23</v>
      </c>
      <c r="I84" s="229">
        <v>1143.45</v>
      </c>
    </row>
    <row r="85" spans="1:9" ht="52.8" x14ac:dyDescent="0.3">
      <c r="A85" s="226" t="s">
        <v>352</v>
      </c>
      <c r="B85" s="227" t="s">
        <v>337</v>
      </c>
      <c r="C85" s="226" t="s">
        <v>187</v>
      </c>
      <c r="D85" s="226" t="s">
        <v>338</v>
      </c>
      <c r="E85" s="228" t="s">
        <v>95</v>
      </c>
      <c r="F85" s="227">
        <v>16.3</v>
      </c>
      <c r="G85" s="229">
        <v>37.549999999999997</v>
      </c>
      <c r="H85" s="229">
        <v>46.14</v>
      </c>
      <c r="I85" s="229">
        <v>752.08</v>
      </c>
    </row>
    <row r="86" spans="1:9" ht="39.6" x14ac:dyDescent="0.3">
      <c r="A86" s="226" t="s">
        <v>391</v>
      </c>
      <c r="B86" s="227" t="s">
        <v>339</v>
      </c>
      <c r="C86" s="226" t="s">
        <v>168</v>
      </c>
      <c r="D86" s="226" t="s">
        <v>340</v>
      </c>
      <c r="E86" s="228" t="s">
        <v>180</v>
      </c>
      <c r="F86" s="227">
        <v>4.1900000000000004</v>
      </c>
      <c r="G86" s="229">
        <v>120.04</v>
      </c>
      <c r="H86" s="229">
        <v>147.5</v>
      </c>
      <c r="I86" s="229">
        <v>618.02</v>
      </c>
    </row>
    <row r="87" spans="1:9" ht="26.4" x14ac:dyDescent="0.3">
      <c r="A87" s="226" t="s">
        <v>392</v>
      </c>
      <c r="B87" s="227" t="s">
        <v>341</v>
      </c>
      <c r="C87" s="226" t="s">
        <v>187</v>
      </c>
      <c r="D87" s="226" t="s">
        <v>342</v>
      </c>
      <c r="E87" s="228" t="s">
        <v>180</v>
      </c>
      <c r="F87" s="227">
        <v>4.1900000000000004</v>
      </c>
      <c r="G87" s="229">
        <v>17.36</v>
      </c>
      <c r="H87" s="229">
        <v>21.33</v>
      </c>
      <c r="I87" s="229">
        <v>89.37</v>
      </c>
    </row>
    <row r="88" spans="1:9" x14ac:dyDescent="0.3">
      <c r="A88" s="223" t="s">
        <v>228</v>
      </c>
      <c r="B88" s="223"/>
      <c r="C88" s="223"/>
      <c r="D88" s="223" t="s">
        <v>229</v>
      </c>
      <c r="E88" s="223"/>
      <c r="F88" s="224"/>
      <c r="G88" s="223"/>
      <c r="H88" s="223"/>
      <c r="I88" s="225">
        <v>7028</v>
      </c>
    </row>
    <row r="89" spans="1:9" ht="26.4" x14ac:dyDescent="0.3">
      <c r="A89" s="226" t="s">
        <v>230</v>
      </c>
      <c r="B89" s="227" t="s">
        <v>243</v>
      </c>
      <c r="C89" s="226" t="s">
        <v>187</v>
      </c>
      <c r="D89" s="226" t="s">
        <v>238</v>
      </c>
      <c r="E89" s="228" t="s">
        <v>180</v>
      </c>
      <c r="F89" s="227">
        <v>83.96</v>
      </c>
      <c r="G89" s="229">
        <v>2.15</v>
      </c>
      <c r="H89" s="229">
        <v>2.64</v>
      </c>
      <c r="I89" s="229">
        <v>221.65</v>
      </c>
    </row>
    <row r="90" spans="1:9" ht="66" x14ac:dyDescent="0.3">
      <c r="A90" s="226" t="s">
        <v>231</v>
      </c>
      <c r="B90" s="227" t="s">
        <v>343</v>
      </c>
      <c r="C90" s="226" t="s">
        <v>168</v>
      </c>
      <c r="D90" s="226" t="s">
        <v>344</v>
      </c>
      <c r="E90" s="228" t="s">
        <v>95</v>
      </c>
      <c r="F90" s="227">
        <v>117</v>
      </c>
      <c r="G90" s="229">
        <v>22.79</v>
      </c>
      <c r="H90" s="229">
        <v>28</v>
      </c>
      <c r="I90" s="229">
        <v>3276</v>
      </c>
    </row>
    <row r="91" spans="1:9" ht="26.4" x14ac:dyDescent="0.3">
      <c r="A91" s="226" t="s">
        <v>236</v>
      </c>
      <c r="B91" s="227" t="s">
        <v>345</v>
      </c>
      <c r="C91" s="226" t="s">
        <v>168</v>
      </c>
      <c r="D91" s="226" t="s">
        <v>346</v>
      </c>
      <c r="E91" s="228" t="s">
        <v>196</v>
      </c>
      <c r="F91" s="227">
        <v>2.04</v>
      </c>
      <c r="G91" s="229">
        <v>26.66</v>
      </c>
      <c r="H91" s="229">
        <v>32.75</v>
      </c>
      <c r="I91" s="229">
        <v>66.81</v>
      </c>
    </row>
    <row r="92" spans="1:9" ht="26.4" x14ac:dyDescent="0.3">
      <c r="A92" s="226" t="s">
        <v>237</v>
      </c>
      <c r="B92" s="227" t="s">
        <v>241</v>
      </c>
      <c r="C92" s="226" t="s">
        <v>187</v>
      </c>
      <c r="D92" s="226" t="s">
        <v>134</v>
      </c>
      <c r="E92" s="228" t="s">
        <v>242</v>
      </c>
      <c r="F92" s="227">
        <v>51.71</v>
      </c>
      <c r="G92" s="229">
        <v>1.43</v>
      </c>
      <c r="H92" s="229">
        <v>1.75</v>
      </c>
      <c r="I92" s="229">
        <v>90.49</v>
      </c>
    </row>
    <row r="93" spans="1:9" ht="26.4" x14ac:dyDescent="0.3">
      <c r="A93" s="226" t="s">
        <v>347</v>
      </c>
      <c r="B93" s="227" t="s">
        <v>232</v>
      </c>
      <c r="C93" s="226" t="s">
        <v>168</v>
      </c>
      <c r="D93" s="226" t="s">
        <v>135</v>
      </c>
      <c r="E93" s="228" t="s">
        <v>136</v>
      </c>
      <c r="F93" s="227">
        <v>3.06</v>
      </c>
      <c r="G93" s="229">
        <v>35</v>
      </c>
      <c r="H93" s="229">
        <v>43</v>
      </c>
      <c r="I93" s="229">
        <v>131.58000000000001</v>
      </c>
    </row>
    <row r="94" spans="1:9" x14ac:dyDescent="0.3">
      <c r="A94" s="230" t="s">
        <v>393</v>
      </c>
      <c r="B94" s="230"/>
      <c r="C94" s="230"/>
      <c r="D94" s="230" t="s">
        <v>394</v>
      </c>
      <c r="E94" s="230"/>
      <c r="F94" s="231"/>
      <c r="G94" s="230"/>
      <c r="H94" s="230"/>
      <c r="I94" s="232">
        <v>2074.96</v>
      </c>
    </row>
    <row r="95" spans="1:9" ht="26.4" x14ac:dyDescent="0.3">
      <c r="A95" s="226" t="s">
        <v>395</v>
      </c>
      <c r="B95" s="227" t="s">
        <v>396</v>
      </c>
      <c r="C95" s="226" t="s">
        <v>187</v>
      </c>
      <c r="D95" s="226" t="s">
        <v>355</v>
      </c>
      <c r="E95" s="228" t="s">
        <v>180</v>
      </c>
      <c r="F95" s="227">
        <v>14.44</v>
      </c>
      <c r="G95" s="229">
        <v>4.1900000000000004</v>
      </c>
      <c r="H95" s="229">
        <v>5.14</v>
      </c>
      <c r="I95" s="229">
        <v>74.22</v>
      </c>
    </row>
    <row r="96" spans="1:9" x14ac:dyDescent="0.3">
      <c r="A96" s="226" t="s">
        <v>397</v>
      </c>
      <c r="B96" s="227" t="s">
        <v>398</v>
      </c>
      <c r="C96" s="226" t="s">
        <v>187</v>
      </c>
      <c r="D96" s="226" t="s">
        <v>356</v>
      </c>
      <c r="E96" s="228" t="s">
        <v>180</v>
      </c>
      <c r="F96" s="227">
        <v>15.88</v>
      </c>
      <c r="G96" s="229">
        <v>35.119999999999997</v>
      </c>
      <c r="H96" s="229">
        <v>43.15</v>
      </c>
      <c r="I96" s="229">
        <v>685.22</v>
      </c>
    </row>
    <row r="97" spans="1:9" ht="26.4" x14ac:dyDescent="0.3">
      <c r="A97" s="226" t="s">
        <v>399</v>
      </c>
      <c r="B97" s="227" t="s">
        <v>400</v>
      </c>
      <c r="C97" s="226" t="s">
        <v>187</v>
      </c>
      <c r="D97" s="226" t="s">
        <v>357</v>
      </c>
      <c r="E97" s="228" t="s">
        <v>180</v>
      </c>
      <c r="F97" s="227">
        <v>18.5</v>
      </c>
      <c r="G97" s="229">
        <v>49.51</v>
      </c>
      <c r="H97" s="229">
        <v>60.83</v>
      </c>
      <c r="I97" s="229">
        <v>1125.3499999999999</v>
      </c>
    </row>
    <row r="98" spans="1:9" ht="26.4" x14ac:dyDescent="0.3">
      <c r="A98" s="226" t="s">
        <v>401</v>
      </c>
      <c r="B98" s="227" t="s">
        <v>402</v>
      </c>
      <c r="C98" s="226" t="s">
        <v>187</v>
      </c>
      <c r="D98" s="226" t="s">
        <v>358</v>
      </c>
      <c r="E98" s="228" t="s">
        <v>170</v>
      </c>
      <c r="F98" s="227">
        <v>3</v>
      </c>
      <c r="G98" s="229">
        <v>51.59</v>
      </c>
      <c r="H98" s="229">
        <v>63.39</v>
      </c>
      <c r="I98" s="229">
        <v>190.17</v>
      </c>
    </row>
    <row r="99" spans="1:9" x14ac:dyDescent="0.3">
      <c r="A99" s="230" t="s">
        <v>403</v>
      </c>
      <c r="B99" s="230"/>
      <c r="C99" s="230"/>
      <c r="D99" s="230" t="s">
        <v>362</v>
      </c>
      <c r="E99" s="230"/>
      <c r="F99" s="231"/>
      <c r="G99" s="230"/>
      <c r="H99" s="230"/>
      <c r="I99" s="232">
        <v>1166.51</v>
      </c>
    </row>
    <row r="100" spans="1:9" ht="26.4" x14ac:dyDescent="0.3">
      <c r="A100" s="226" t="s">
        <v>404</v>
      </c>
      <c r="B100" s="227" t="s">
        <v>405</v>
      </c>
      <c r="C100" s="226" t="s">
        <v>168</v>
      </c>
      <c r="D100" s="226" t="s">
        <v>363</v>
      </c>
      <c r="E100" s="228" t="s">
        <v>170</v>
      </c>
      <c r="F100" s="227">
        <v>3</v>
      </c>
      <c r="G100" s="229">
        <v>25.51</v>
      </c>
      <c r="H100" s="229">
        <v>31.34</v>
      </c>
      <c r="I100" s="229">
        <v>94.02</v>
      </c>
    </row>
    <row r="101" spans="1:9" ht="26.4" x14ac:dyDescent="0.3">
      <c r="A101" s="226" t="s">
        <v>406</v>
      </c>
      <c r="B101" s="227" t="s">
        <v>407</v>
      </c>
      <c r="C101" s="226" t="s">
        <v>187</v>
      </c>
      <c r="D101" s="226" t="s">
        <v>364</v>
      </c>
      <c r="E101" s="228" t="s">
        <v>170</v>
      </c>
      <c r="F101" s="227">
        <v>1</v>
      </c>
      <c r="G101" s="229">
        <v>848.91</v>
      </c>
      <c r="H101" s="229">
        <v>1043.1400000000001</v>
      </c>
      <c r="I101" s="229">
        <v>1043.1400000000001</v>
      </c>
    </row>
    <row r="102" spans="1:9" ht="52.8" x14ac:dyDescent="0.3">
      <c r="A102" s="226" t="s">
        <v>408</v>
      </c>
      <c r="B102" s="227" t="s">
        <v>409</v>
      </c>
      <c r="C102" s="226" t="s">
        <v>168</v>
      </c>
      <c r="D102" s="226" t="s">
        <v>365</v>
      </c>
      <c r="E102" s="228" t="s">
        <v>410</v>
      </c>
      <c r="F102" s="227">
        <v>1</v>
      </c>
      <c r="G102" s="229">
        <v>23.89</v>
      </c>
      <c r="H102" s="229">
        <v>29.35</v>
      </c>
      <c r="I102" s="229">
        <v>29.35</v>
      </c>
    </row>
    <row r="103" spans="1:9" x14ac:dyDescent="0.3">
      <c r="A103" s="223" t="s">
        <v>233</v>
      </c>
      <c r="B103" s="223"/>
      <c r="C103" s="223"/>
      <c r="D103" s="223" t="s">
        <v>269</v>
      </c>
      <c r="E103" s="223"/>
      <c r="F103" s="224"/>
      <c r="G103" s="223"/>
      <c r="H103" s="223" t="s">
        <v>511</v>
      </c>
      <c r="I103" s="225">
        <v>204087.86</v>
      </c>
    </row>
    <row r="104" spans="1:9" ht="158.4" x14ac:dyDescent="0.3">
      <c r="A104" s="226" t="s">
        <v>411</v>
      </c>
      <c r="B104" s="227" t="s">
        <v>507</v>
      </c>
      <c r="C104" s="226" t="s">
        <v>168</v>
      </c>
      <c r="D104" s="226" t="s">
        <v>508</v>
      </c>
      <c r="E104" s="228" t="s">
        <v>170</v>
      </c>
      <c r="F104" s="227">
        <v>1</v>
      </c>
      <c r="G104" s="229">
        <v>177036.66</v>
      </c>
      <c r="H104" s="229">
        <v>204087.86</v>
      </c>
      <c r="I104" s="229">
        <v>204087.86</v>
      </c>
    </row>
    <row r="105" spans="1:9" x14ac:dyDescent="0.3">
      <c r="A105" s="223" t="s">
        <v>234</v>
      </c>
      <c r="B105" s="223"/>
      <c r="C105" s="223"/>
      <c r="D105" s="223" t="s">
        <v>270</v>
      </c>
      <c r="E105" s="223"/>
      <c r="F105" s="224"/>
      <c r="G105" s="223"/>
      <c r="H105" s="223"/>
      <c r="I105" s="225">
        <v>6548.39</v>
      </c>
    </row>
    <row r="106" spans="1:9" x14ac:dyDescent="0.3">
      <c r="A106" s="230" t="s">
        <v>413</v>
      </c>
      <c r="B106" s="230"/>
      <c r="C106" s="230"/>
      <c r="D106" s="230" t="s">
        <v>414</v>
      </c>
      <c r="E106" s="230"/>
      <c r="F106" s="231"/>
      <c r="G106" s="230"/>
      <c r="H106" s="230"/>
      <c r="I106" s="232">
        <v>2564.33</v>
      </c>
    </row>
    <row r="107" spans="1:9" ht="26.4" x14ac:dyDescent="0.3">
      <c r="A107" s="226" t="s">
        <v>415</v>
      </c>
      <c r="B107" s="227" t="s">
        <v>416</v>
      </c>
      <c r="C107" s="226" t="s">
        <v>187</v>
      </c>
      <c r="D107" s="226" t="s">
        <v>417</v>
      </c>
      <c r="E107" s="228" t="s">
        <v>95</v>
      </c>
      <c r="F107" s="227">
        <v>42</v>
      </c>
      <c r="G107" s="229">
        <v>2.7</v>
      </c>
      <c r="H107" s="229">
        <v>3.31</v>
      </c>
      <c r="I107" s="229">
        <v>139.02000000000001</v>
      </c>
    </row>
    <row r="108" spans="1:9" ht="26.4" x14ac:dyDescent="0.3">
      <c r="A108" s="226" t="s">
        <v>418</v>
      </c>
      <c r="B108" s="227" t="s">
        <v>416</v>
      </c>
      <c r="C108" s="226" t="s">
        <v>187</v>
      </c>
      <c r="D108" s="226" t="s">
        <v>417</v>
      </c>
      <c r="E108" s="228" t="s">
        <v>95</v>
      </c>
      <c r="F108" s="227">
        <v>24</v>
      </c>
      <c r="G108" s="229">
        <v>2.7</v>
      </c>
      <c r="H108" s="229">
        <v>3.31</v>
      </c>
      <c r="I108" s="229">
        <v>79.44</v>
      </c>
    </row>
    <row r="109" spans="1:9" ht="26.4" x14ac:dyDescent="0.3">
      <c r="A109" s="226" t="s">
        <v>419</v>
      </c>
      <c r="B109" s="227" t="s">
        <v>416</v>
      </c>
      <c r="C109" s="226" t="s">
        <v>187</v>
      </c>
      <c r="D109" s="226" t="s">
        <v>417</v>
      </c>
      <c r="E109" s="228" t="s">
        <v>95</v>
      </c>
      <c r="F109" s="227">
        <v>24</v>
      </c>
      <c r="G109" s="229">
        <v>2.7</v>
      </c>
      <c r="H109" s="229">
        <v>3.31</v>
      </c>
      <c r="I109" s="229">
        <v>79.44</v>
      </c>
    </row>
    <row r="110" spans="1:9" ht="26.4" x14ac:dyDescent="0.3">
      <c r="A110" s="226" t="s">
        <v>420</v>
      </c>
      <c r="B110" s="227" t="s">
        <v>421</v>
      </c>
      <c r="C110" s="226" t="s">
        <v>187</v>
      </c>
      <c r="D110" s="226" t="s">
        <v>422</v>
      </c>
      <c r="E110" s="228" t="s">
        <v>95</v>
      </c>
      <c r="F110" s="227">
        <v>31</v>
      </c>
      <c r="G110" s="229">
        <v>10.72</v>
      </c>
      <c r="H110" s="229">
        <v>13.17</v>
      </c>
      <c r="I110" s="229">
        <v>408.27</v>
      </c>
    </row>
    <row r="111" spans="1:9" ht="26.4" x14ac:dyDescent="0.3">
      <c r="A111" s="226" t="s">
        <v>423</v>
      </c>
      <c r="B111" s="227" t="s">
        <v>421</v>
      </c>
      <c r="C111" s="226" t="s">
        <v>187</v>
      </c>
      <c r="D111" s="226" t="s">
        <v>422</v>
      </c>
      <c r="E111" s="228" t="s">
        <v>95</v>
      </c>
      <c r="F111" s="227">
        <v>31</v>
      </c>
      <c r="G111" s="229">
        <v>10.72</v>
      </c>
      <c r="H111" s="229">
        <v>13.17</v>
      </c>
      <c r="I111" s="229">
        <v>408.27</v>
      </c>
    </row>
    <row r="112" spans="1:9" ht="26.4" x14ac:dyDescent="0.3">
      <c r="A112" s="226" t="s">
        <v>424</v>
      </c>
      <c r="B112" s="227" t="s">
        <v>421</v>
      </c>
      <c r="C112" s="226" t="s">
        <v>187</v>
      </c>
      <c r="D112" s="226" t="s">
        <v>422</v>
      </c>
      <c r="E112" s="228" t="s">
        <v>95</v>
      </c>
      <c r="F112" s="227">
        <v>31</v>
      </c>
      <c r="G112" s="229">
        <v>10.72</v>
      </c>
      <c r="H112" s="229">
        <v>13.17</v>
      </c>
      <c r="I112" s="229">
        <v>408.27</v>
      </c>
    </row>
    <row r="113" spans="1:9" ht="26.4" x14ac:dyDescent="0.3">
      <c r="A113" s="226" t="s">
        <v>425</v>
      </c>
      <c r="B113" s="227" t="s">
        <v>421</v>
      </c>
      <c r="C113" s="226" t="s">
        <v>187</v>
      </c>
      <c r="D113" s="226" t="s">
        <v>422</v>
      </c>
      <c r="E113" s="228" t="s">
        <v>95</v>
      </c>
      <c r="F113" s="227">
        <v>31</v>
      </c>
      <c r="G113" s="229">
        <v>10.72</v>
      </c>
      <c r="H113" s="229">
        <v>13.17</v>
      </c>
      <c r="I113" s="229">
        <v>408.27</v>
      </c>
    </row>
    <row r="114" spans="1:9" ht="26.4" x14ac:dyDescent="0.3">
      <c r="A114" s="226" t="s">
        <v>426</v>
      </c>
      <c r="B114" s="227" t="s">
        <v>421</v>
      </c>
      <c r="C114" s="226" t="s">
        <v>187</v>
      </c>
      <c r="D114" s="226" t="s">
        <v>422</v>
      </c>
      <c r="E114" s="228" t="s">
        <v>95</v>
      </c>
      <c r="F114" s="227">
        <v>31</v>
      </c>
      <c r="G114" s="229">
        <v>10.72</v>
      </c>
      <c r="H114" s="229">
        <v>13.17</v>
      </c>
      <c r="I114" s="229">
        <v>408.27</v>
      </c>
    </row>
    <row r="115" spans="1:9" ht="26.4" x14ac:dyDescent="0.3">
      <c r="A115" s="226" t="s">
        <v>427</v>
      </c>
      <c r="B115" s="227" t="s">
        <v>416</v>
      </c>
      <c r="C115" s="226" t="s">
        <v>187</v>
      </c>
      <c r="D115" s="226" t="s">
        <v>417</v>
      </c>
      <c r="E115" s="228" t="s">
        <v>95</v>
      </c>
      <c r="F115" s="227">
        <v>34</v>
      </c>
      <c r="G115" s="229">
        <v>2.7</v>
      </c>
      <c r="H115" s="229">
        <v>3.31</v>
      </c>
      <c r="I115" s="229">
        <v>112.54</v>
      </c>
    </row>
    <row r="116" spans="1:9" ht="26.4" x14ac:dyDescent="0.3">
      <c r="A116" s="226" t="s">
        <v>428</v>
      </c>
      <c r="B116" s="227" t="s">
        <v>416</v>
      </c>
      <c r="C116" s="226" t="s">
        <v>187</v>
      </c>
      <c r="D116" s="226" t="s">
        <v>417</v>
      </c>
      <c r="E116" s="228" t="s">
        <v>95</v>
      </c>
      <c r="F116" s="227">
        <v>34</v>
      </c>
      <c r="G116" s="229">
        <v>2.7</v>
      </c>
      <c r="H116" s="229">
        <v>3.31</v>
      </c>
      <c r="I116" s="229">
        <v>112.54</v>
      </c>
    </row>
    <row r="117" spans="1:9" x14ac:dyDescent="0.3">
      <c r="A117" s="230" t="s">
        <v>429</v>
      </c>
      <c r="B117" s="230"/>
      <c r="C117" s="230"/>
      <c r="D117" s="230" t="s">
        <v>430</v>
      </c>
      <c r="E117" s="230"/>
      <c r="F117" s="231"/>
      <c r="G117" s="230"/>
      <c r="H117" s="230"/>
      <c r="I117" s="232">
        <v>284.61</v>
      </c>
    </row>
    <row r="118" spans="1:9" ht="26.4" x14ac:dyDescent="0.3">
      <c r="A118" s="226" t="s">
        <v>431</v>
      </c>
      <c r="B118" s="227" t="s">
        <v>432</v>
      </c>
      <c r="C118" s="226" t="s">
        <v>168</v>
      </c>
      <c r="D118" s="226" t="s">
        <v>433</v>
      </c>
      <c r="E118" s="228" t="s">
        <v>170</v>
      </c>
      <c r="F118" s="227">
        <v>3</v>
      </c>
      <c r="G118" s="229">
        <v>77.209999999999994</v>
      </c>
      <c r="H118" s="229">
        <v>94.87</v>
      </c>
      <c r="I118" s="229">
        <v>284.61</v>
      </c>
    </row>
    <row r="119" spans="1:9" x14ac:dyDescent="0.3">
      <c r="A119" s="230" t="s">
        <v>434</v>
      </c>
      <c r="B119" s="230"/>
      <c r="C119" s="230"/>
      <c r="D119" s="230" t="s">
        <v>435</v>
      </c>
      <c r="E119" s="230"/>
      <c r="F119" s="231"/>
      <c r="G119" s="230"/>
      <c r="H119" s="230"/>
      <c r="I119" s="232">
        <v>76.38</v>
      </c>
    </row>
    <row r="120" spans="1:9" ht="26.4" x14ac:dyDescent="0.3">
      <c r="A120" s="226" t="s">
        <v>436</v>
      </c>
      <c r="B120" s="227" t="s">
        <v>437</v>
      </c>
      <c r="C120" s="226" t="s">
        <v>187</v>
      </c>
      <c r="D120" s="226" t="s">
        <v>438</v>
      </c>
      <c r="E120" s="228" t="s">
        <v>170</v>
      </c>
      <c r="F120" s="227">
        <v>2</v>
      </c>
      <c r="G120" s="229">
        <v>31.08</v>
      </c>
      <c r="H120" s="229">
        <v>38.19</v>
      </c>
      <c r="I120" s="229">
        <v>76.38</v>
      </c>
    </row>
    <row r="121" spans="1:9" x14ac:dyDescent="0.3">
      <c r="A121" s="230" t="s">
        <v>439</v>
      </c>
      <c r="B121" s="230"/>
      <c r="C121" s="230"/>
      <c r="D121" s="230" t="s">
        <v>440</v>
      </c>
      <c r="E121" s="230"/>
      <c r="F121" s="231"/>
      <c r="G121" s="230"/>
      <c r="H121" s="230"/>
      <c r="I121" s="232">
        <v>391.37</v>
      </c>
    </row>
    <row r="122" spans="1:9" ht="26.4" x14ac:dyDescent="0.3">
      <c r="A122" s="226" t="s">
        <v>441</v>
      </c>
      <c r="B122" s="227" t="s">
        <v>442</v>
      </c>
      <c r="C122" s="226" t="s">
        <v>187</v>
      </c>
      <c r="D122" s="226" t="s">
        <v>443</v>
      </c>
      <c r="E122" s="228" t="s">
        <v>170</v>
      </c>
      <c r="F122" s="227">
        <v>1</v>
      </c>
      <c r="G122" s="229">
        <v>75.44</v>
      </c>
      <c r="H122" s="229">
        <v>92.7</v>
      </c>
      <c r="I122" s="229">
        <v>92.7</v>
      </c>
    </row>
    <row r="123" spans="1:9" ht="26.4" x14ac:dyDescent="0.3">
      <c r="A123" s="226" t="s">
        <v>444</v>
      </c>
      <c r="B123" s="227" t="s">
        <v>445</v>
      </c>
      <c r="C123" s="226" t="s">
        <v>187</v>
      </c>
      <c r="D123" s="226" t="s">
        <v>446</v>
      </c>
      <c r="E123" s="228" t="s">
        <v>170</v>
      </c>
      <c r="F123" s="227">
        <v>1</v>
      </c>
      <c r="G123" s="229">
        <v>71.510000000000005</v>
      </c>
      <c r="H123" s="229">
        <v>87.87</v>
      </c>
      <c r="I123" s="229">
        <v>87.87</v>
      </c>
    </row>
    <row r="124" spans="1:9" ht="26.4" x14ac:dyDescent="0.3">
      <c r="A124" s="226" t="s">
        <v>447</v>
      </c>
      <c r="B124" s="227" t="s">
        <v>448</v>
      </c>
      <c r="C124" s="226" t="s">
        <v>187</v>
      </c>
      <c r="D124" s="226" t="s">
        <v>449</v>
      </c>
      <c r="E124" s="228" t="s">
        <v>170</v>
      </c>
      <c r="F124" s="227">
        <v>2</v>
      </c>
      <c r="G124" s="229">
        <v>10.92</v>
      </c>
      <c r="H124" s="229">
        <v>13.41</v>
      </c>
      <c r="I124" s="229">
        <v>26.82</v>
      </c>
    </row>
    <row r="125" spans="1:9" ht="26.4" x14ac:dyDescent="0.3">
      <c r="A125" s="226" t="s">
        <v>450</v>
      </c>
      <c r="B125" s="227" t="s">
        <v>451</v>
      </c>
      <c r="C125" s="226" t="s">
        <v>168</v>
      </c>
      <c r="D125" s="226" t="s">
        <v>452</v>
      </c>
      <c r="E125" s="228" t="s">
        <v>170</v>
      </c>
      <c r="F125" s="227">
        <v>1</v>
      </c>
      <c r="G125" s="229">
        <v>149.72999999999999</v>
      </c>
      <c r="H125" s="229">
        <v>183.98</v>
      </c>
      <c r="I125" s="229">
        <v>183.98</v>
      </c>
    </row>
    <row r="126" spans="1:9" x14ac:dyDescent="0.3">
      <c r="A126" s="230" t="s">
        <v>453</v>
      </c>
      <c r="B126" s="230"/>
      <c r="C126" s="230"/>
      <c r="D126" s="230" t="s">
        <v>454</v>
      </c>
      <c r="E126" s="230"/>
      <c r="F126" s="231"/>
      <c r="G126" s="230"/>
      <c r="H126" s="230"/>
      <c r="I126" s="232">
        <v>2364.16</v>
      </c>
    </row>
    <row r="127" spans="1:9" ht="26.4" x14ac:dyDescent="0.3">
      <c r="A127" s="226" t="s">
        <v>455</v>
      </c>
      <c r="B127" s="227" t="s">
        <v>456</v>
      </c>
      <c r="C127" s="226" t="s">
        <v>187</v>
      </c>
      <c r="D127" s="226" t="s">
        <v>457</v>
      </c>
      <c r="E127" s="228" t="s">
        <v>95</v>
      </c>
      <c r="F127" s="227">
        <v>14</v>
      </c>
      <c r="G127" s="229">
        <v>13.62</v>
      </c>
      <c r="H127" s="229">
        <v>16.73</v>
      </c>
      <c r="I127" s="229">
        <v>234.22</v>
      </c>
    </row>
    <row r="128" spans="1:9" ht="26.4" x14ac:dyDescent="0.3">
      <c r="A128" s="226" t="s">
        <v>458</v>
      </c>
      <c r="B128" s="227" t="s">
        <v>459</v>
      </c>
      <c r="C128" s="226" t="s">
        <v>187</v>
      </c>
      <c r="D128" s="226" t="s">
        <v>460</v>
      </c>
      <c r="E128" s="228" t="s">
        <v>95</v>
      </c>
      <c r="F128" s="227">
        <v>4</v>
      </c>
      <c r="G128" s="229">
        <v>9.9700000000000006</v>
      </c>
      <c r="H128" s="229">
        <v>12.25</v>
      </c>
      <c r="I128" s="229">
        <v>49</v>
      </c>
    </row>
    <row r="129" spans="1:9" ht="39.6" x14ac:dyDescent="0.3">
      <c r="A129" s="226" t="s">
        <v>461</v>
      </c>
      <c r="B129" s="227" t="s">
        <v>462</v>
      </c>
      <c r="C129" s="226" t="s">
        <v>187</v>
      </c>
      <c r="D129" s="226" t="s">
        <v>463</v>
      </c>
      <c r="E129" s="228" t="s">
        <v>95</v>
      </c>
      <c r="F129" s="227">
        <v>24</v>
      </c>
      <c r="G129" s="229">
        <v>16.07</v>
      </c>
      <c r="H129" s="229">
        <v>19.739999999999998</v>
      </c>
      <c r="I129" s="229">
        <v>473.76</v>
      </c>
    </row>
    <row r="130" spans="1:9" ht="39.6" x14ac:dyDescent="0.3">
      <c r="A130" s="226" t="s">
        <v>464</v>
      </c>
      <c r="B130" s="227" t="s">
        <v>465</v>
      </c>
      <c r="C130" s="226" t="s">
        <v>187</v>
      </c>
      <c r="D130" s="226" t="s">
        <v>466</v>
      </c>
      <c r="E130" s="228" t="s">
        <v>95</v>
      </c>
      <c r="F130" s="227">
        <v>27</v>
      </c>
      <c r="G130" s="229">
        <v>12.42</v>
      </c>
      <c r="H130" s="229">
        <v>15.26</v>
      </c>
      <c r="I130" s="229">
        <v>412.02</v>
      </c>
    </row>
    <row r="131" spans="1:9" ht="26.4" x14ac:dyDescent="0.3">
      <c r="A131" s="226" t="s">
        <v>467</v>
      </c>
      <c r="B131" s="227" t="s">
        <v>468</v>
      </c>
      <c r="C131" s="226" t="s">
        <v>187</v>
      </c>
      <c r="D131" s="226" t="s">
        <v>469</v>
      </c>
      <c r="E131" s="228" t="s">
        <v>170</v>
      </c>
      <c r="F131" s="227">
        <v>5</v>
      </c>
      <c r="G131" s="229">
        <v>7.62</v>
      </c>
      <c r="H131" s="229">
        <v>9.36</v>
      </c>
      <c r="I131" s="229">
        <v>46.8</v>
      </c>
    </row>
    <row r="132" spans="1:9" ht="26.4" x14ac:dyDescent="0.3">
      <c r="A132" s="226" t="s">
        <v>470</v>
      </c>
      <c r="B132" s="227" t="s">
        <v>471</v>
      </c>
      <c r="C132" s="226" t="s">
        <v>187</v>
      </c>
      <c r="D132" s="226" t="s">
        <v>472</v>
      </c>
      <c r="E132" s="228" t="s">
        <v>170</v>
      </c>
      <c r="F132" s="227">
        <v>2</v>
      </c>
      <c r="G132" s="229">
        <v>6.41</v>
      </c>
      <c r="H132" s="229">
        <v>7.87</v>
      </c>
      <c r="I132" s="229">
        <v>15.74</v>
      </c>
    </row>
    <row r="133" spans="1:9" ht="39.6" x14ac:dyDescent="0.3">
      <c r="A133" s="226" t="s">
        <v>473</v>
      </c>
      <c r="B133" s="227" t="s">
        <v>474</v>
      </c>
      <c r="C133" s="226" t="s">
        <v>187</v>
      </c>
      <c r="D133" s="226" t="s">
        <v>475</v>
      </c>
      <c r="E133" s="228" t="s">
        <v>170</v>
      </c>
      <c r="F133" s="227">
        <v>9</v>
      </c>
      <c r="G133" s="229">
        <v>10.119999999999999</v>
      </c>
      <c r="H133" s="229">
        <v>12.43</v>
      </c>
      <c r="I133" s="229">
        <v>111.87</v>
      </c>
    </row>
    <row r="134" spans="1:9" ht="39.6" x14ac:dyDescent="0.3">
      <c r="A134" s="226" t="s">
        <v>476</v>
      </c>
      <c r="B134" s="227" t="s">
        <v>477</v>
      </c>
      <c r="C134" s="226" t="s">
        <v>187</v>
      </c>
      <c r="D134" s="226" t="s">
        <v>478</v>
      </c>
      <c r="E134" s="228" t="s">
        <v>170</v>
      </c>
      <c r="F134" s="227">
        <v>10</v>
      </c>
      <c r="G134" s="229">
        <v>8.9499999999999993</v>
      </c>
      <c r="H134" s="229">
        <v>10.99</v>
      </c>
      <c r="I134" s="229">
        <v>109.9</v>
      </c>
    </row>
    <row r="135" spans="1:9" ht="26.4" x14ac:dyDescent="0.3">
      <c r="A135" s="226" t="s">
        <v>479</v>
      </c>
      <c r="B135" s="227" t="s">
        <v>480</v>
      </c>
      <c r="C135" s="226" t="s">
        <v>168</v>
      </c>
      <c r="D135" s="226" t="s">
        <v>481</v>
      </c>
      <c r="E135" s="228" t="s">
        <v>170</v>
      </c>
      <c r="F135" s="227">
        <v>31</v>
      </c>
      <c r="G135" s="229">
        <v>8.1</v>
      </c>
      <c r="H135" s="229">
        <v>9.9499999999999993</v>
      </c>
      <c r="I135" s="229">
        <v>308.45</v>
      </c>
    </row>
    <row r="136" spans="1:9" ht="26.4" x14ac:dyDescent="0.3">
      <c r="A136" s="226" t="s">
        <v>482</v>
      </c>
      <c r="B136" s="227" t="s">
        <v>483</v>
      </c>
      <c r="C136" s="226" t="s">
        <v>168</v>
      </c>
      <c r="D136" s="226" t="s">
        <v>484</v>
      </c>
      <c r="E136" s="228" t="s">
        <v>170</v>
      </c>
      <c r="F136" s="227">
        <v>38</v>
      </c>
      <c r="G136" s="229">
        <v>8.36</v>
      </c>
      <c r="H136" s="229">
        <v>10.27</v>
      </c>
      <c r="I136" s="229">
        <v>390.26</v>
      </c>
    </row>
    <row r="137" spans="1:9" ht="39.6" x14ac:dyDescent="0.3">
      <c r="A137" s="226" t="s">
        <v>485</v>
      </c>
      <c r="B137" s="227" t="s">
        <v>486</v>
      </c>
      <c r="C137" s="226" t="s">
        <v>187</v>
      </c>
      <c r="D137" s="226" t="s">
        <v>487</v>
      </c>
      <c r="E137" s="228" t="s">
        <v>170</v>
      </c>
      <c r="F137" s="227">
        <v>2</v>
      </c>
      <c r="G137" s="229">
        <v>12.32</v>
      </c>
      <c r="H137" s="229">
        <v>15.13</v>
      </c>
      <c r="I137" s="229">
        <v>30.26</v>
      </c>
    </row>
    <row r="138" spans="1:9" ht="39.6" x14ac:dyDescent="0.3">
      <c r="A138" s="226" t="s">
        <v>488</v>
      </c>
      <c r="B138" s="227" t="s">
        <v>489</v>
      </c>
      <c r="C138" s="226" t="s">
        <v>187</v>
      </c>
      <c r="D138" s="226" t="s">
        <v>490</v>
      </c>
      <c r="E138" s="228" t="s">
        <v>170</v>
      </c>
      <c r="F138" s="227">
        <v>3</v>
      </c>
      <c r="G138" s="229">
        <v>16.04</v>
      </c>
      <c r="H138" s="229">
        <v>19.7</v>
      </c>
      <c r="I138" s="229">
        <v>59.1</v>
      </c>
    </row>
    <row r="139" spans="1:9" ht="39.6" x14ac:dyDescent="0.3">
      <c r="A139" s="226" t="s">
        <v>491</v>
      </c>
      <c r="B139" s="227" t="s">
        <v>492</v>
      </c>
      <c r="C139" s="226" t="s">
        <v>187</v>
      </c>
      <c r="D139" s="226" t="s">
        <v>493</v>
      </c>
      <c r="E139" s="228" t="s">
        <v>170</v>
      </c>
      <c r="F139" s="227">
        <v>3</v>
      </c>
      <c r="G139" s="229">
        <v>10.14</v>
      </c>
      <c r="H139" s="229">
        <v>12.46</v>
      </c>
      <c r="I139" s="229">
        <v>37.380000000000003</v>
      </c>
    </row>
    <row r="140" spans="1:9" ht="39.6" x14ac:dyDescent="0.3">
      <c r="A140" s="226" t="s">
        <v>494</v>
      </c>
      <c r="B140" s="227" t="s">
        <v>495</v>
      </c>
      <c r="C140" s="226" t="s">
        <v>187</v>
      </c>
      <c r="D140" s="226" t="s">
        <v>496</v>
      </c>
      <c r="E140" s="228" t="s">
        <v>170</v>
      </c>
      <c r="F140" s="227">
        <v>5</v>
      </c>
      <c r="G140" s="229">
        <v>13.9</v>
      </c>
      <c r="H140" s="229">
        <v>17.079999999999998</v>
      </c>
      <c r="I140" s="229">
        <v>85.4</v>
      </c>
    </row>
    <row r="141" spans="1:9" x14ac:dyDescent="0.3">
      <c r="A141" s="230" t="s">
        <v>497</v>
      </c>
      <c r="B141" s="230"/>
      <c r="C141" s="230"/>
      <c r="D141" s="230" t="s">
        <v>498</v>
      </c>
      <c r="E141" s="230"/>
      <c r="F141" s="231"/>
      <c r="G141" s="230"/>
      <c r="H141" s="230"/>
      <c r="I141" s="232">
        <v>368.62</v>
      </c>
    </row>
    <row r="142" spans="1:9" ht="26.4" x14ac:dyDescent="0.3">
      <c r="A142" s="226" t="s">
        <v>499</v>
      </c>
      <c r="B142" s="227" t="s">
        <v>500</v>
      </c>
      <c r="C142" s="226" t="s">
        <v>168</v>
      </c>
      <c r="D142" s="226" t="s">
        <v>501</v>
      </c>
      <c r="E142" s="228" t="s">
        <v>170</v>
      </c>
      <c r="F142" s="227">
        <v>7</v>
      </c>
      <c r="G142" s="229">
        <v>42.86</v>
      </c>
      <c r="H142" s="229">
        <v>52.66</v>
      </c>
      <c r="I142" s="229">
        <v>368.62</v>
      </c>
    </row>
    <row r="143" spans="1:9" x14ac:dyDescent="0.3">
      <c r="A143" s="230" t="s">
        <v>502</v>
      </c>
      <c r="B143" s="230"/>
      <c r="C143" s="230"/>
      <c r="D143" s="230" t="s">
        <v>503</v>
      </c>
      <c r="E143" s="230"/>
      <c r="F143" s="231"/>
      <c r="G143" s="230"/>
      <c r="H143" s="230"/>
      <c r="I143" s="232">
        <v>498.92</v>
      </c>
    </row>
    <row r="144" spans="1:9" ht="39.6" x14ac:dyDescent="0.3">
      <c r="A144" s="226" t="s">
        <v>504</v>
      </c>
      <c r="B144" s="227" t="s">
        <v>505</v>
      </c>
      <c r="C144" s="226" t="s">
        <v>168</v>
      </c>
      <c r="D144" s="226" t="s">
        <v>506</v>
      </c>
      <c r="E144" s="228" t="s">
        <v>170</v>
      </c>
      <c r="F144" s="227">
        <v>1</v>
      </c>
      <c r="G144" s="229">
        <v>406.03</v>
      </c>
      <c r="H144" s="229">
        <v>498.92</v>
      </c>
      <c r="I144" s="229">
        <v>498.92</v>
      </c>
    </row>
    <row r="145" spans="1:11" ht="19.95" customHeight="1" x14ac:dyDescent="0.3">
      <c r="A145" s="258" t="s">
        <v>160</v>
      </c>
      <c r="B145" s="259"/>
      <c r="C145" s="259"/>
      <c r="D145" s="260"/>
      <c r="E145" s="125" t="s">
        <v>127</v>
      </c>
      <c r="F145" s="126"/>
      <c r="G145" s="126"/>
      <c r="H145" s="127"/>
      <c r="I145" s="128"/>
    </row>
    <row r="146" spans="1:11" ht="19.95" customHeight="1" x14ac:dyDescent="0.3">
      <c r="A146" s="261"/>
      <c r="B146" s="262"/>
      <c r="C146" s="262"/>
      <c r="D146" s="263"/>
      <c r="E146" s="234" t="s">
        <v>124</v>
      </c>
      <c r="F146" s="235"/>
      <c r="G146" s="235"/>
      <c r="H146" s="236"/>
      <c r="I146" s="129">
        <f>SUMPRODUCT(F12:F144,G12:G144)</f>
        <v>355983.05309999996</v>
      </c>
    </row>
    <row r="147" spans="1:11" ht="19.95" customHeight="1" x14ac:dyDescent="0.3">
      <c r="A147" s="261"/>
      <c r="B147" s="262"/>
      <c r="C147" s="262"/>
      <c r="D147" s="263"/>
      <c r="E147" s="234" t="s">
        <v>125</v>
      </c>
      <c r="F147" s="235"/>
      <c r="G147" s="235"/>
      <c r="H147" s="236"/>
      <c r="I147" s="129">
        <f>SUMPRODUCT(F11:F144,H11:H144)-SUMPRODUCT(F11:F144,G11:G144)</f>
        <v>67978.782900000107</v>
      </c>
      <c r="K147" s="134">
        <f>I146+I147</f>
        <v>423961.83600000007</v>
      </c>
    </row>
    <row r="148" spans="1:11" ht="19.95" customHeight="1" x14ac:dyDescent="0.3">
      <c r="A148" s="261"/>
      <c r="B148" s="262"/>
      <c r="C148" s="262"/>
      <c r="D148" s="263"/>
      <c r="E148" s="234" t="s">
        <v>126</v>
      </c>
      <c r="F148" s="235"/>
      <c r="G148" s="235"/>
      <c r="H148" s="236"/>
      <c r="I148" s="129">
        <f>SUM(I11,I13,I27,I32,I36,I43,I48,I52,I54,I57,I69,I74,I79,I88,I103,I105)</f>
        <v>423961.6100000001</v>
      </c>
    </row>
    <row r="149" spans="1:11" ht="19.95" customHeight="1" x14ac:dyDescent="0.3">
      <c r="A149" s="45" t="s">
        <v>161</v>
      </c>
      <c r="B149" s="46"/>
      <c r="C149" s="46"/>
      <c r="D149" s="47"/>
      <c r="E149" s="48"/>
      <c r="F149" s="49"/>
      <c r="G149" s="49"/>
      <c r="H149" s="50"/>
      <c r="I149" s="51"/>
    </row>
    <row r="150" spans="1:11" x14ac:dyDescent="0.3">
      <c r="A150" s="52" t="s">
        <v>72</v>
      </c>
      <c r="B150" s="53"/>
      <c r="C150" s="53"/>
      <c r="D150" s="54"/>
      <c r="E150" s="55"/>
      <c r="F150" s="56"/>
      <c r="G150" s="56"/>
      <c r="H150" s="56"/>
      <c r="I150" s="57"/>
      <c r="J150" s="58"/>
    </row>
    <row r="151" spans="1:11" x14ac:dyDescent="0.3">
      <c r="A151" s="35"/>
      <c r="B151" s="59" t="str">
        <f>Extenso(I148)</f>
        <v>QUATROCENTOS E VINTE E TRES MIL NOVECENTOS E SESSENTA E UM REAIS E SESSENTA E UM CENTAVOS</v>
      </c>
      <c r="C151" s="36"/>
      <c r="D151" s="60"/>
      <c r="E151" s="61"/>
      <c r="F151" s="62"/>
      <c r="G151" s="62"/>
      <c r="H151" s="62"/>
      <c r="I151" s="63"/>
    </row>
    <row r="152" spans="1:11" x14ac:dyDescent="0.3">
      <c r="D152" s="65"/>
    </row>
    <row r="153" spans="1:11" x14ac:dyDescent="0.3">
      <c r="E153" s="69"/>
      <c r="F153" s="69"/>
      <c r="G153" s="69"/>
      <c r="H153" s="69"/>
      <c r="J153" s="69"/>
    </row>
    <row r="154" spans="1:11" x14ac:dyDescent="0.3">
      <c r="D154" s="69"/>
    </row>
    <row r="155" spans="1:11" x14ac:dyDescent="0.3">
      <c r="A155" s="69"/>
      <c r="B155" s="69"/>
      <c r="C155" s="69"/>
      <c r="D155" s="70"/>
      <c r="E155" s="69"/>
      <c r="F155" s="69"/>
      <c r="G155" s="69"/>
      <c r="H155" s="69"/>
      <c r="J155" s="69"/>
    </row>
    <row r="156" spans="1:11" x14ac:dyDescent="0.3">
      <c r="D156" s="70"/>
    </row>
    <row r="157" spans="1:11" x14ac:dyDescent="0.3">
      <c r="D157" s="71"/>
    </row>
    <row r="158" spans="1:11" x14ac:dyDescent="0.3">
      <c r="D158" s="71"/>
    </row>
    <row r="161" spans="1:10" x14ac:dyDescent="0.3">
      <c r="D161" s="72"/>
    </row>
    <row r="162" spans="1:10" x14ac:dyDescent="0.3">
      <c r="D162" s="73"/>
      <c r="J162" s="74"/>
    </row>
    <row r="163" spans="1:10" x14ac:dyDescent="0.3">
      <c r="J163" s="74"/>
    </row>
    <row r="164" spans="1:10" x14ac:dyDescent="0.3">
      <c r="F164" s="75"/>
      <c r="G164" s="75"/>
      <c r="H164" s="75"/>
      <c r="J164" s="76"/>
    </row>
    <row r="165" spans="1:10" x14ac:dyDescent="0.3">
      <c r="D165" s="77"/>
      <c r="F165" s="75"/>
      <c r="G165" s="75"/>
      <c r="H165" s="75"/>
    </row>
    <row r="166" spans="1:10" x14ac:dyDescent="0.3">
      <c r="D166" s="78"/>
      <c r="F166" s="75"/>
      <c r="G166" s="75"/>
      <c r="H166" s="75"/>
    </row>
    <row r="167" spans="1:10" x14ac:dyDescent="0.3">
      <c r="D167" s="79"/>
      <c r="F167" s="80"/>
      <c r="G167" s="80"/>
      <c r="H167" s="80"/>
    </row>
    <row r="168" spans="1:10" x14ac:dyDescent="0.3">
      <c r="D168" s="79"/>
      <c r="F168" s="81"/>
      <c r="G168" s="81"/>
      <c r="H168" s="81"/>
    </row>
    <row r="169" spans="1:10" x14ac:dyDescent="0.3">
      <c r="A169" s="82"/>
      <c r="B169" s="82"/>
      <c r="C169" s="82"/>
      <c r="F169" s="81"/>
      <c r="G169" s="81"/>
      <c r="H169" s="81"/>
    </row>
    <row r="170" spans="1:10" x14ac:dyDescent="0.3">
      <c r="D170" s="72"/>
      <c r="F170" s="75"/>
      <c r="G170" s="75"/>
      <c r="H170" s="75"/>
    </row>
    <row r="171" spans="1:10" x14ac:dyDescent="0.3">
      <c r="F171" s="75"/>
      <c r="G171" s="75"/>
      <c r="H171" s="75"/>
    </row>
    <row r="172" spans="1:10" x14ac:dyDescent="0.3">
      <c r="F172" s="75"/>
      <c r="G172" s="75"/>
      <c r="H172" s="75"/>
    </row>
    <row r="173" spans="1:10" x14ac:dyDescent="0.3">
      <c r="F173" s="75"/>
      <c r="G173" s="75"/>
      <c r="H173" s="75"/>
    </row>
  </sheetData>
  <sheetProtection selectLockedCells="1"/>
  <mergeCells count="15">
    <mergeCell ref="E146:H146"/>
    <mergeCell ref="E147:H147"/>
    <mergeCell ref="E148:H148"/>
    <mergeCell ref="A1:A4"/>
    <mergeCell ref="E1:I4"/>
    <mergeCell ref="A9:A10"/>
    <mergeCell ref="D9:D10"/>
    <mergeCell ref="F9:F10"/>
    <mergeCell ref="E9:E10"/>
    <mergeCell ref="C9:C10"/>
    <mergeCell ref="E5:F5"/>
    <mergeCell ref="G5:I5"/>
    <mergeCell ref="B9:B10"/>
    <mergeCell ref="G9:I9"/>
    <mergeCell ref="A145:D148"/>
  </mergeCells>
  <phoneticPr fontId="17" type="noConversion"/>
  <dataValidations disablePrompts="1" count="1">
    <dataValidation type="list" allowBlank="1" showInputMessage="1" showErrorMessage="1" sqref="E5:F5" xr:uid="{C1CB3004-E087-48D1-A244-FBAD6360F28D}">
      <formula1>"Leis sociais (Não Desoneradas),Leis sociais (Desoneradas)"</formula1>
    </dataValidation>
  </dataValidations>
  <printOptions horizontalCentered="1"/>
  <pageMargins left="0.51181102362204722" right="0.51181102362204722" top="0.78740157480314965" bottom="0.78740157480314965" header="0.31496062992125984" footer="0.31496062992125984"/>
  <pageSetup paperSize="9" scale="82" fitToHeight="0" orientation="landscape" r:id="rId1"/>
  <headerFooter>
    <oddFooter>&amp;LPlanilha Orçamentária&amp;RPágina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318E-26F2-4A7E-9213-507E1A7115FD}">
  <sheetPr codeName="Planilha3"/>
  <dimension ref="A1:J155"/>
  <sheetViews>
    <sheetView view="pageBreakPreview" zoomScale="90" zoomScaleNormal="100" zoomScaleSheetLayoutView="90" workbookViewId="0">
      <pane ySplit="12" topLeftCell="A13" activePane="bottomLeft" state="frozen"/>
      <selection pane="bottomLeft" activeCell="E18" sqref="E18"/>
    </sheetView>
  </sheetViews>
  <sheetFormatPr defaultColWidth="9.109375" defaultRowHeight="14.4" x14ac:dyDescent="0.3"/>
  <cols>
    <col min="1" max="3" width="9.33203125" style="26" customWidth="1"/>
    <col min="4" max="4" width="74.6640625" style="26" customWidth="1"/>
    <col min="5" max="5" width="10.6640625" style="26" customWidth="1"/>
    <col min="6" max="8" width="12.6640625" style="26" customWidth="1"/>
    <col min="9" max="9" width="14.44140625" style="26" bestFit="1" customWidth="1"/>
    <col min="10" max="16384" width="9.109375" style="26"/>
  </cols>
  <sheetData>
    <row r="1" spans="1:10" x14ac:dyDescent="0.3">
      <c r="A1" s="85"/>
      <c r="B1" s="20"/>
      <c r="C1" s="120" t="s">
        <v>98</v>
      </c>
      <c r="D1" s="24"/>
      <c r="E1" s="240" t="str">
        <f>'Orç. (N_Des.)'!E1</f>
        <v>OBRA: REFORMA PARA IMPLANTAÇÃO DE UM ELEVADOR DE PASSAGEIROS NO BLOCO BG - UFCG - CAMPUS CAMPINA GRANDE</v>
      </c>
      <c r="F1" s="241"/>
      <c r="G1" s="241"/>
      <c r="H1" s="241"/>
      <c r="I1" s="242"/>
    </row>
    <row r="2" spans="1:10" x14ac:dyDescent="0.3">
      <c r="A2" s="86"/>
      <c r="B2" s="21"/>
      <c r="C2" s="6" t="s">
        <v>0</v>
      </c>
      <c r="D2" s="27"/>
      <c r="E2" s="243"/>
      <c r="F2" s="244"/>
      <c r="G2" s="244"/>
      <c r="H2" s="244"/>
      <c r="I2" s="245"/>
    </row>
    <row r="3" spans="1:10" x14ac:dyDescent="0.3">
      <c r="A3" s="86"/>
      <c r="B3" s="21"/>
      <c r="C3" s="6" t="s">
        <v>5</v>
      </c>
      <c r="D3" s="27"/>
      <c r="E3" s="243"/>
      <c r="F3" s="244"/>
      <c r="G3" s="244"/>
      <c r="H3" s="244"/>
      <c r="I3" s="245"/>
    </row>
    <row r="4" spans="1:10" x14ac:dyDescent="0.3">
      <c r="A4" s="121"/>
      <c r="B4" s="117"/>
      <c r="C4" s="122" t="s">
        <v>99</v>
      </c>
      <c r="D4" s="119"/>
      <c r="E4" s="246"/>
      <c r="F4" s="247"/>
      <c r="G4" s="247"/>
      <c r="H4" s="247"/>
      <c r="I4" s="248"/>
    </row>
    <row r="5" spans="1:10" ht="30" customHeight="1" x14ac:dyDescent="0.3">
      <c r="A5" s="31" t="str">
        <f>'Orç. (N_Des.)'!A5</f>
        <v>TABELAS REFERÊNCIA: SINAPI JUL/2023; ORSE JUN/2023; IOPES MAI/2023; SBC AGO/2023</v>
      </c>
      <c r="B5" s="22"/>
      <c r="C5" s="22"/>
      <c r="D5" s="30"/>
      <c r="E5" s="253" t="s">
        <v>137</v>
      </c>
      <c r="F5" s="253"/>
      <c r="G5" s="254" t="s">
        <v>121</v>
      </c>
      <c r="H5" s="255"/>
      <c r="I5" s="256"/>
    </row>
    <row r="6" spans="1:10" x14ac:dyDescent="0.3">
      <c r="A6" s="31" t="str">
        <f>'Orç. (N_Des.)'!A6</f>
        <v>DATA BASE: JUL/2023</v>
      </c>
      <c r="B6" s="22"/>
      <c r="C6" s="22"/>
      <c r="D6" s="30"/>
      <c r="E6" s="32" t="s">
        <v>122</v>
      </c>
      <c r="F6" s="113">
        <f>IF(E5="Leis sociais (Não Desoneradas)",LS!E44,LS!C44)</f>
        <v>0.84049999999999991</v>
      </c>
      <c r="G6" s="33"/>
      <c r="H6" s="34" t="s">
        <v>108</v>
      </c>
      <c r="I6" s="113">
        <f>'BDI (Des)'!B33</f>
        <v>0.29070000000000001</v>
      </c>
    </row>
    <row r="7" spans="1:10" x14ac:dyDescent="0.3">
      <c r="A7" s="35"/>
      <c r="B7" s="36"/>
      <c r="C7" s="36"/>
      <c r="D7" s="37"/>
      <c r="E7" s="32" t="s">
        <v>123</v>
      </c>
      <c r="F7" s="113">
        <f>IF(E5="Leis sociais (Não Desoneradas)",LS!F44,LS!D44)</f>
        <v>0.46319999999999995</v>
      </c>
      <c r="G7" s="32"/>
      <c r="H7" s="32" t="s">
        <v>128</v>
      </c>
      <c r="I7" s="113">
        <f>'BDI (Des)'!B79</f>
        <v>0.20930000000000001</v>
      </c>
    </row>
    <row r="8" spans="1:10" ht="30" customHeight="1" x14ac:dyDescent="0.3">
      <c r="A8" s="264" t="s">
        <v>162</v>
      </c>
      <c r="B8" s="265"/>
      <c r="C8" s="265"/>
      <c r="D8" s="265"/>
      <c r="E8" s="265"/>
      <c r="F8" s="265"/>
      <c r="G8" s="265"/>
      <c r="H8" s="265"/>
      <c r="I8" s="266"/>
      <c r="J8" s="233"/>
    </row>
    <row r="9" spans="1:10" x14ac:dyDescent="0.3">
      <c r="A9" s="267" t="s">
        <v>129</v>
      </c>
      <c r="B9" s="268"/>
      <c r="C9" s="268"/>
      <c r="D9" s="268"/>
      <c r="E9" s="268"/>
      <c r="F9" s="268"/>
      <c r="G9" s="268"/>
      <c r="H9" s="268"/>
      <c r="I9" s="269"/>
    </row>
    <row r="10" spans="1:10" ht="15.6" x14ac:dyDescent="0.3">
      <c r="A10" s="38"/>
      <c r="B10" s="39"/>
      <c r="C10" s="39"/>
      <c r="D10" s="40" t="s">
        <v>131</v>
      </c>
      <c r="E10" s="39"/>
      <c r="F10" s="39"/>
      <c r="G10" s="39"/>
      <c r="H10" s="39"/>
      <c r="I10" s="41"/>
    </row>
    <row r="11" spans="1:10" x14ac:dyDescent="0.3">
      <c r="A11" s="249" t="s">
        <v>1</v>
      </c>
      <c r="B11" s="249" t="s">
        <v>74</v>
      </c>
      <c r="C11" s="249" t="s">
        <v>73</v>
      </c>
      <c r="D11" s="250" t="s">
        <v>112</v>
      </c>
      <c r="E11" s="251" t="s">
        <v>79</v>
      </c>
      <c r="F11" s="251" t="s">
        <v>75</v>
      </c>
      <c r="G11" s="257" t="s">
        <v>113</v>
      </c>
      <c r="H11" s="257"/>
      <c r="I11" s="257"/>
    </row>
    <row r="12" spans="1:10" ht="26.4" x14ac:dyDescent="0.3">
      <c r="A12" s="249"/>
      <c r="B12" s="249"/>
      <c r="C12" s="249"/>
      <c r="D12" s="250"/>
      <c r="E12" s="252"/>
      <c r="F12" s="252"/>
      <c r="G12" s="42" t="s">
        <v>76</v>
      </c>
      <c r="H12" s="43" t="s">
        <v>114</v>
      </c>
      <c r="I12" s="44" t="s">
        <v>3</v>
      </c>
    </row>
    <row r="13" spans="1:10" x14ac:dyDescent="0.3">
      <c r="A13" s="223" t="s">
        <v>164</v>
      </c>
      <c r="B13" s="223"/>
      <c r="C13" s="223"/>
      <c r="D13" s="223" t="s">
        <v>165</v>
      </c>
      <c r="E13" s="223"/>
      <c r="F13" s="224"/>
      <c r="G13" s="223"/>
      <c r="H13" s="223"/>
      <c r="I13" s="225">
        <v>23798.33</v>
      </c>
    </row>
    <row r="14" spans="1:10" ht="26.4" x14ac:dyDescent="0.3">
      <c r="A14" s="226" t="s">
        <v>166</v>
      </c>
      <c r="B14" s="227" t="s">
        <v>167</v>
      </c>
      <c r="C14" s="226" t="s">
        <v>168</v>
      </c>
      <c r="D14" s="226" t="s">
        <v>169</v>
      </c>
      <c r="E14" s="228" t="s">
        <v>170</v>
      </c>
      <c r="F14" s="227">
        <v>1</v>
      </c>
      <c r="G14" s="229">
        <v>18438.32</v>
      </c>
      <c r="H14" s="229">
        <v>23798.33</v>
      </c>
      <c r="I14" s="229">
        <v>23798.33</v>
      </c>
    </row>
    <row r="15" spans="1:10" x14ac:dyDescent="0.3">
      <c r="A15" s="223" t="s">
        <v>171</v>
      </c>
      <c r="B15" s="223"/>
      <c r="C15" s="223"/>
      <c r="D15" s="223" t="s">
        <v>244</v>
      </c>
      <c r="E15" s="223"/>
      <c r="F15" s="224"/>
      <c r="G15" s="223"/>
      <c r="H15" s="223"/>
      <c r="I15" s="225">
        <v>15825.43</v>
      </c>
    </row>
    <row r="16" spans="1:10" x14ac:dyDescent="0.3">
      <c r="A16" s="230" t="s">
        <v>172</v>
      </c>
      <c r="B16" s="230"/>
      <c r="C16" s="230"/>
      <c r="D16" s="230" t="s">
        <v>173</v>
      </c>
      <c r="E16" s="230"/>
      <c r="F16" s="231"/>
      <c r="G16" s="230"/>
      <c r="H16" s="230"/>
      <c r="I16" s="232">
        <v>3375.52</v>
      </c>
    </row>
    <row r="17" spans="1:9" ht="26.4" x14ac:dyDescent="0.3">
      <c r="A17" s="226" t="s">
        <v>174</v>
      </c>
      <c r="B17" s="227" t="s">
        <v>175</v>
      </c>
      <c r="C17" s="226" t="s">
        <v>168</v>
      </c>
      <c r="D17" s="226" t="s">
        <v>176</v>
      </c>
      <c r="E17" s="228" t="s">
        <v>170</v>
      </c>
      <c r="F17" s="227">
        <v>1</v>
      </c>
      <c r="G17" s="229">
        <v>254.59</v>
      </c>
      <c r="H17" s="229">
        <v>328.59</v>
      </c>
      <c r="I17" s="229">
        <v>328.59</v>
      </c>
    </row>
    <row r="18" spans="1:9" ht="26.4" x14ac:dyDescent="0.3">
      <c r="A18" s="226" t="s">
        <v>177</v>
      </c>
      <c r="B18" s="227" t="s">
        <v>178</v>
      </c>
      <c r="C18" s="226" t="s">
        <v>168</v>
      </c>
      <c r="D18" s="226" t="s">
        <v>179</v>
      </c>
      <c r="E18" s="228" t="s">
        <v>180</v>
      </c>
      <c r="F18" s="227">
        <v>6.3</v>
      </c>
      <c r="G18" s="229">
        <v>348.19</v>
      </c>
      <c r="H18" s="229">
        <v>449.4</v>
      </c>
      <c r="I18" s="229">
        <v>2831.22</v>
      </c>
    </row>
    <row r="19" spans="1:9" ht="39.6" x14ac:dyDescent="0.3">
      <c r="A19" s="226" t="s">
        <v>181</v>
      </c>
      <c r="B19" s="227" t="s">
        <v>182</v>
      </c>
      <c r="C19" s="226" t="s">
        <v>168</v>
      </c>
      <c r="D19" s="226" t="s">
        <v>183</v>
      </c>
      <c r="E19" s="228" t="s">
        <v>180</v>
      </c>
      <c r="F19" s="227">
        <v>0.48</v>
      </c>
      <c r="G19" s="229">
        <v>348.19</v>
      </c>
      <c r="H19" s="229">
        <v>449.4</v>
      </c>
      <c r="I19" s="229">
        <v>215.71</v>
      </c>
    </row>
    <row r="20" spans="1:9" x14ac:dyDescent="0.3">
      <c r="A20" s="230" t="s">
        <v>184</v>
      </c>
      <c r="B20" s="230"/>
      <c r="C20" s="230"/>
      <c r="D20" s="230" t="s">
        <v>245</v>
      </c>
      <c r="E20" s="230"/>
      <c r="F20" s="231"/>
      <c r="G20" s="230"/>
      <c r="H20" s="230"/>
      <c r="I20" s="232">
        <v>11578.91</v>
      </c>
    </row>
    <row r="21" spans="1:9" x14ac:dyDescent="0.3">
      <c r="A21" s="226" t="s">
        <v>185</v>
      </c>
      <c r="B21" s="227" t="s">
        <v>186</v>
      </c>
      <c r="C21" s="226" t="s">
        <v>187</v>
      </c>
      <c r="D21" s="226" t="s">
        <v>188</v>
      </c>
      <c r="E21" s="228" t="s">
        <v>180</v>
      </c>
      <c r="F21" s="227">
        <v>63.58</v>
      </c>
      <c r="G21" s="229">
        <v>98.26</v>
      </c>
      <c r="H21" s="229">
        <v>126.82</v>
      </c>
      <c r="I21" s="229">
        <v>8063.21</v>
      </c>
    </row>
    <row r="22" spans="1:9" ht="26.4" x14ac:dyDescent="0.3">
      <c r="A22" s="226" t="s">
        <v>366</v>
      </c>
      <c r="B22" s="227" t="s">
        <v>367</v>
      </c>
      <c r="C22" s="226" t="s">
        <v>168</v>
      </c>
      <c r="D22" s="226" t="s">
        <v>348</v>
      </c>
      <c r="E22" s="228" t="s">
        <v>180</v>
      </c>
      <c r="F22" s="227">
        <v>20.38</v>
      </c>
      <c r="G22" s="229">
        <v>108.44</v>
      </c>
      <c r="H22" s="229">
        <v>139.96</v>
      </c>
      <c r="I22" s="229">
        <v>2852.38</v>
      </c>
    </row>
    <row r="23" spans="1:9" ht="26.4" x14ac:dyDescent="0.3">
      <c r="A23" s="226" t="s">
        <v>368</v>
      </c>
      <c r="B23" s="227" t="s">
        <v>191</v>
      </c>
      <c r="C23" s="226" t="s">
        <v>187</v>
      </c>
      <c r="D23" s="226" t="s">
        <v>192</v>
      </c>
      <c r="E23" s="228" t="s">
        <v>95</v>
      </c>
      <c r="F23" s="227">
        <v>10.3</v>
      </c>
      <c r="G23" s="229">
        <v>49.9</v>
      </c>
      <c r="H23" s="229">
        <v>64.400000000000006</v>
      </c>
      <c r="I23" s="229">
        <v>663.32</v>
      </c>
    </row>
    <row r="24" spans="1:9" x14ac:dyDescent="0.3">
      <c r="A24" s="230" t="s">
        <v>189</v>
      </c>
      <c r="B24" s="230"/>
      <c r="C24" s="230"/>
      <c r="D24" s="230" t="s">
        <v>276</v>
      </c>
      <c r="E24" s="230"/>
      <c r="F24" s="231"/>
      <c r="G24" s="230"/>
      <c r="H24" s="230"/>
      <c r="I24" s="232">
        <v>871</v>
      </c>
    </row>
    <row r="25" spans="1:9" ht="26.4" x14ac:dyDescent="0.3">
      <c r="A25" s="226" t="s">
        <v>190</v>
      </c>
      <c r="B25" s="227" t="s">
        <v>246</v>
      </c>
      <c r="C25" s="226" t="s">
        <v>187</v>
      </c>
      <c r="D25" s="226" t="s">
        <v>247</v>
      </c>
      <c r="E25" s="228" t="s">
        <v>196</v>
      </c>
      <c r="F25" s="227">
        <v>1.51</v>
      </c>
      <c r="G25" s="229">
        <v>42.59</v>
      </c>
      <c r="H25" s="229">
        <v>54.97</v>
      </c>
      <c r="I25" s="229">
        <v>83</v>
      </c>
    </row>
    <row r="26" spans="1:9" ht="26.4" x14ac:dyDescent="0.3">
      <c r="A26" s="226" t="s">
        <v>277</v>
      </c>
      <c r="B26" s="227" t="s">
        <v>248</v>
      </c>
      <c r="C26" s="226" t="s">
        <v>187</v>
      </c>
      <c r="D26" s="226" t="s">
        <v>249</v>
      </c>
      <c r="E26" s="228" t="s">
        <v>180</v>
      </c>
      <c r="F26" s="227">
        <v>8.66</v>
      </c>
      <c r="G26" s="229">
        <v>28.09</v>
      </c>
      <c r="H26" s="229">
        <v>36.25</v>
      </c>
      <c r="I26" s="229">
        <v>313.92</v>
      </c>
    </row>
    <row r="27" spans="1:9" ht="39.6" x14ac:dyDescent="0.3">
      <c r="A27" s="226" t="s">
        <v>278</v>
      </c>
      <c r="B27" s="227" t="s">
        <v>279</v>
      </c>
      <c r="C27" s="226" t="s">
        <v>168</v>
      </c>
      <c r="D27" s="226" t="s">
        <v>280</v>
      </c>
      <c r="E27" s="228" t="s">
        <v>95</v>
      </c>
      <c r="F27" s="227">
        <v>16</v>
      </c>
      <c r="G27" s="229">
        <v>16.96</v>
      </c>
      <c r="H27" s="229">
        <v>21.89</v>
      </c>
      <c r="I27" s="229">
        <v>350.24</v>
      </c>
    </row>
    <row r="28" spans="1:9" ht="26.4" x14ac:dyDescent="0.3">
      <c r="A28" s="226" t="s">
        <v>281</v>
      </c>
      <c r="B28" s="227" t="s">
        <v>282</v>
      </c>
      <c r="C28" s="226" t="s">
        <v>187</v>
      </c>
      <c r="D28" s="226" t="s">
        <v>283</v>
      </c>
      <c r="E28" s="228" t="s">
        <v>180</v>
      </c>
      <c r="F28" s="227">
        <v>8</v>
      </c>
      <c r="G28" s="229">
        <v>12</v>
      </c>
      <c r="H28" s="229">
        <v>15.48</v>
      </c>
      <c r="I28" s="229">
        <v>123.84</v>
      </c>
    </row>
    <row r="29" spans="1:9" x14ac:dyDescent="0.3">
      <c r="A29" s="223" t="s">
        <v>193</v>
      </c>
      <c r="B29" s="223"/>
      <c r="C29" s="223"/>
      <c r="D29" s="223" t="s">
        <v>194</v>
      </c>
      <c r="E29" s="223"/>
      <c r="F29" s="224"/>
      <c r="G29" s="223"/>
      <c r="H29" s="223"/>
      <c r="I29" s="225">
        <v>2801.51</v>
      </c>
    </row>
    <row r="30" spans="1:9" ht="26.4" x14ac:dyDescent="0.3">
      <c r="A30" s="226" t="s">
        <v>195</v>
      </c>
      <c r="B30" s="227" t="s">
        <v>250</v>
      </c>
      <c r="C30" s="226" t="s">
        <v>187</v>
      </c>
      <c r="D30" s="226" t="s">
        <v>251</v>
      </c>
      <c r="E30" s="228" t="s">
        <v>196</v>
      </c>
      <c r="F30" s="227">
        <v>19.41</v>
      </c>
      <c r="G30" s="229">
        <v>64.56</v>
      </c>
      <c r="H30" s="229">
        <v>83.32</v>
      </c>
      <c r="I30" s="229">
        <v>1617.24</v>
      </c>
    </row>
    <row r="31" spans="1:9" x14ac:dyDescent="0.3">
      <c r="A31" s="226" t="s">
        <v>197</v>
      </c>
      <c r="B31" s="227" t="s">
        <v>199</v>
      </c>
      <c r="C31" s="226" t="s">
        <v>187</v>
      </c>
      <c r="D31" s="226" t="s">
        <v>200</v>
      </c>
      <c r="E31" s="228" t="s">
        <v>196</v>
      </c>
      <c r="F31" s="227">
        <v>8.6300000000000008</v>
      </c>
      <c r="G31" s="229">
        <v>24.23</v>
      </c>
      <c r="H31" s="229">
        <v>31.27</v>
      </c>
      <c r="I31" s="229">
        <v>269.86</v>
      </c>
    </row>
    <row r="32" spans="1:9" x14ac:dyDescent="0.3">
      <c r="A32" s="230" t="s">
        <v>198</v>
      </c>
      <c r="B32" s="230"/>
      <c r="C32" s="230"/>
      <c r="D32" s="230" t="s">
        <v>284</v>
      </c>
      <c r="E32" s="230"/>
      <c r="F32" s="231"/>
      <c r="G32" s="230"/>
      <c r="H32" s="230"/>
      <c r="I32" s="232">
        <v>914.41</v>
      </c>
    </row>
    <row r="33" spans="1:9" ht="26.4" x14ac:dyDescent="0.3">
      <c r="A33" s="226" t="s">
        <v>285</v>
      </c>
      <c r="B33" s="227" t="s">
        <v>239</v>
      </c>
      <c r="C33" s="226" t="s">
        <v>168</v>
      </c>
      <c r="D33" s="226" t="s">
        <v>240</v>
      </c>
      <c r="E33" s="228" t="s">
        <v>196</v>
      </c>
      <c r="F33" s="227">
        <v>10.67</v>
      </c>
      <c r="G33" s="229">
        <v>66.400000000000006</v>
      </c>
      <c r="H33" s="229">
        <v>85.7</v>
      </c>
      <c r="I33" s="229">
        <v>914.41</v>
      </c>
    </row>
    <row r="34" spans="1:9" x14ac:dyDescent="0.3">
      <c r="A34" s="223" t="s">
        <v>201</v>
      </c>
      <c r="B34" s="223"/>
      <c r="C34" s="223"/>
      <c r="D34" s="223" t="s">
        <v>252</v>
      </c>
      <c r="E34" s="223"/>
      <c r="F34" s="224"/>
      <c r="G34" s="223"/>
      <c r="H34" s="223"/>
      <c r="I34" s="225">
        <v>10415.73</v>
      </c>
    </row>
    <row r="35" spans="1:9" ht="26.4" x14ac:dyDescent="0.3">
      <c r="A35" s="226" t="s">
        <v>202</v>
      </c>
      <c r="B35" s="227" t="s">
        <v>369</v>
      </c>
      <c r="C35" s="226" t="s">
        <v>187</v>
      </c>
      <c r="D35" s="226" t="s">
        <v>370</v>
      </c>
      <c r="E35" s="228" t="s">
        <v>180</v>
      </c>
      <c r="F35" s="227">
        <v>4.3</v>
      </c>
      <c r="G35" s="229">
        <v>3.06</v>
      </c>
      <c r="H35" s="229">
        <v>3.94</v>
      </c>
      <c r="I35" s="229">
        <v>16.940000000000001</v>
      </c>
    </row>
    <row r="36" spans="1:9" ht="52.8" x14ac:dyDescent="0.3">
      <c r="A36" s="226" t="s">
        <v>203</v>
      </c>
      <c r="B36" s="227" t="s">
        <v>253</v>
      </c>
      <c r="C36" s="226" t="s">
        <v>168</v>
      </c>
      <c r="D36" s="226" t="s">
        <v>798</v>
      </c>
      <c r="E36" s="228" t="s">
        <v>196</v>
      </c>
      <c r="F36" s="227">
        <v>2.94</v>
      </c>
      <c r="G36" s="229">
        <v>2164.7800000000002</v>
      </c>
      <c r="H36" s="229">
        <v>2794.08</v>
      </c>
      <c r="I36" s="229">
        <v>8214.59</v>
      </c>
    </row>
    <row r="37" spans="1:9" ht="26.4" x14ac:dyDescent="0.3">
      <c r="A37" s="226" t="s">
        <v>797</v>
      </c>
      <c r="B37" s="227">
        <v>102487</v>
      </c>
      <c r="C37" s="226" t="s">
        <v>187</v>
      </c>
      <c r="D37" s="226" t="s">
        <v>795</v>
      </c>
      <c r="E37" s="228" t="s">
        <v>196</v>
      </c>
      <c r="F37" s="227">
        <v>3.26</v>
      </c>
      <c r="G37" s="229">
        <v>519.1</v>
      </c>
      <c r="H37" s="229">
        <v>670</v>
      </c>
      <c r="I37" s="229">
        <v>2184.1999999999998</v>
      </c>
    </row>
    <row r="38" spans="1:9" x14ac:dyDescent="0.3">
      <c r="A38" s="223" t="s">
        <v>204</v>
      </c>
      <c r="B38" s="223"/>
      <c r="C38" s="223"/>
      <c r="D38" s="223" t="s">
        <v>205</v>
      </c>
      <c r="E38" s="223"/>
      <c r="F38" s="224"/>
      <c r="G38" s="223"/>
      <c r="H38" s="223"/>
      <c r="I38" s="225">
        <v>59547.25</v>
      </c>
    </row>
    <row r="39" spans="1:9" x14ac:dyDescent="0.3">
      <c r="A39" s="230" t="s">
        <v>206</v>
      </c>
      <c r="B39" s="230"/>
      <c r="C39" s="230"/>
      <c r="D39" s="230" t="s">
        <v>286</v>
      </c>
      <c r="E39" s="230"/>
      <c r="F39" s="231"/>
      <c r="G39" s="230"/>
      <c r="H39" s="230"/>
      <c r="I39" s="232">
        <v>2152.34</v>
      </c>
    </row>
    <row r="40" spans="1:9" ht="66" x14ac:dyDescent="0.3">
      <c r="A40" s="226" t="s">
        <v>287</v>
      </c>
      <c r="B40" s="227" t="s">
        <v>288</v>
      </c>
      <c r="C40" s="226" t="s">
        <v>168</v>
      </c>
      <c r="D40" s="226" t="s">
        <v>289</v>
      </c>
      <c r="E40" s="228" t="s">
        <v>196</v>
      </c>
      <c r="F40" s="227">
        <v>0.84</v>
      </c>
      <c r="G40" s="229">
        <v>1985.22</v>
      </c>
      <c r="H40" s="229">
        <v>2562.3200000000002</v>
      </c>
      <c r="I40" s="229">
        <v>2152.34</v>
      </c>
    </row>
    <row r="41" spans="1:9" x14ac:dyDescent="0.3">
      <c r="A41" s="230" t="s">
        <v>207</v>
      </c>
      <c r="B41" s="230"/>
      <c r="C41" s="230"/>
      <c r="D41" s="230" t="s">
        <v>290</v>
      </c>
      <c r="E41" s="230"/>
      <c r="F41" s="231"/>
      <c r="G41" s="230"/>
      <c r="H41" s="230"/>
      <c r="I41" s="232">
        <v>57394.91</v>
      </c>
    </row>
    <row r="42" spans="1:9" ht="79.2" x14ac:dyDescent="0.3">
      <c r="A42" s="226" t="s">
        <v>291</v>
      </c>
      <c r="B42" s="227" t="s">
        <v>292</v>
      </c>
      <c r="C42" s="226" t="s">
        <v>168</v>
      </c>
      <c r="D42" s="226" t="s">
        <v>293</v>
      </c>
      <c r="E42" s="228" t="s">
        <v>94</v>
      </c>
      <c r="F42" s="227">
        <v>1011.8</v>
      </c>
      <c r="G42" s="229">
        <v>19.600000000000001</v>
      </c>
      <c r="H42" s="229">
        <v>25.29</v>
      </c>
      <c r="I42" s="229">
        <v>25588.42</v>
      </c>
    </row>
    <row r="43" spans="1:9" ht="79.2" x14ac:dyDescent="0.3">
      <c r="A43" s="226" t="s">
        <v>294</v>
      </c>
      <c r="B43" s="227" t="s">
        <v>295</v>
      </c>
      <c r="C43" s="226" t="s">
        <v>168</v>
      </c>
      <c r="D43" s="226" t="s">
        <v>296</v>
      </c>
      <c r="E43" s="228" t="s">
        <v>94</v>
      </c>
      <c r="F43" s="227">
        <v>906.1</v>
      </c>
      <c r="G43" s="229">
        <v>26.41</v>
      </c>
      <c r="H43" s="229">
        <v>34.08</v>
      </c>
      <c r="I43" s="229">
        <v>30879.88</v>
      </c>
    </row>
    <row r="44" spans="1:9" ht="79.2" x14ac:dyDescent="0.3">
      <c r="A44" s="226" t="s">
        <v>297</v>
      </c>
      <c r="B44" s="227" t="s">
        <v>298</v>
      </c>
      <c r="C44" s="226" t="s">
        <v>168</v>
      </c>
      <c r="D44" s="226" t="s">
        <v>299</v>
      </c>
      <c r="E44" s="228" t="s">
        <v>94</v>
      </c>
      <c r="F44" s="227">
        <v>24.2</v>
      </c>
      <c r="G44" s="229">
        <v>29.67</v>
      </c>
      <c r="H44" s="229">
        <v>38.29</v>
      </c>
      <c r="I44" s="229">
        <v>926.61</v>
      </c>
    </row>
    <row r="45" spans="1:9" x14ac:dyDescent="0.3">
      <c r="A45" s="223" t="s">
        <v>208</v>
      </c>
      <c r="B45" s="223"/>
      <c r="C45" s="223"/>
      <c r="D45" s="223" t="s">
        <v>209</v>
      </c>
      <c r="E45" s="223"/>
      <c r="F45" s="224"/>
      <c r="G45" s="223"/>
      <c r="H45" s="223"/>
      <c r="I45" s="225">
        <v>8948.75</v>
      </c>
    </row>
    <row r="46" spans="1:9" ht="52.8" x14ac:dyDescent="0.3">
      <c r="A46" s="226" t="s">
        <v>210</v>
      </c>
      <c r="B46" s="227" t="s">
        <v>300</v>
      </c>
      <c r="C46" s="226" t="s">
        <v>168</v>
      </c>
      <c r="D46" s="226" t="s">
        <v>301</v>
      </c>
      <c r="E46" s="228" t="s">
        <v>180</v>
      </c>
      <c r="F46" s="227">
        <v>72.72</v>
      </c>
      <c r="G46" s="229">
        <v>82.76</v>
      </c>
      <c r="H46" s="229">
        <v>106.81</v>
      </c>
      <c r="I46" s="229">
        <v>7767.22</v>
      </c>
    </row>
    <row r="47" spans="1:9" x14ac:dyDescent="0.3">
      <c r="A47" s="226" t="s">
        <v>255</v>
      </c>
      <c r="B47" s="227" t="s">
        <v>256</v>
      </c>
      <c r="C47" s="226" t="s">
        <v>187</v>
      </c>
      <c r="D47" s="226" t="s">
        <v>257</v>
      </c>
      <c r="E47" s="228" t="s">
        <v>95</v>
      </c>
      <c r="F47" s="227">
        <v>7.2</v>
      </c>
      <c r="G47" s="229">
        <v>31.88</v>
      </c>
      <c r="H47" s="229">
        <v>41.14</v>
      </c>
      <c r="I47" s="229">
        <v>296.2</v>
      </c>
    </row>
    <row r="48" spans="1:9" x14ac:dyDescent="0.3">
      <c r="A48" s="230" t="s">
        <v>258</v>
      </c>
      <c r="B48" s="230"/>
      <c r="C48" s="230"/>
      <c r="D48" s="230" t="s">
        <v>284</v>
      </c>
      <c r="E48" s="230"/>
      <c r="F48" s="231"/>
      <c r="G48" s="230"/>
      <c r="H48" s="230"/>
      <c r="I48" s="232">
        <v>885.33</v>
      </c>
    </row>
    <row r="49" spans="1:9" ht="39.6" x14ac:dyDescent="0.3">
      <c r="A49" s="226" t="s">
        <v>302</v>
      </c>
      <c r="B49" s="227" t="s">
        <v>271</v>
      </c>
      <c r="C49" s="226" t="s">
        <v>168</v>
      </c>
      <c r="D49" s="226" t="s">
        <v>272</v>
      </c>
      <c r="E49" s="228" t="s">
        <v>180</v>
      </c>
      <c r="F49" s="227">
        <v>8.15</v>
      </c>
      <c r="G49" s="229">
        <v>84.17</v>
      </c>
      <c r="H49" s="229">
        <v>108.63</v>
      </c>
      <c r="I49" s="229">
        <v>885.33</v>
      </c>
    </row>
    <row r="50" spans="1:9" x14ac:dyDescent="0.3">
      <c r="A50" s="223" t="s">
        <v>211</v>
      </c>
      <c r="B50" s="223"/>
      <c r="C50" s="223"/>
      <c r="D50" s="223" t="s">
        <v>259</v>
      </c>
      <c r="E50" s="223"/>
      <c r="F50" s="224"/>
      <c r="G50" s="223"/>
      <c r="H50" s="223"/>
      <c r="I50" s="225">
        <v>846.12</v>
      </c>
    </row>
    <row r="51" spans="1:9" ht="39.6" x14ac:dyDescent="0.3">
      <c r="A51" s="226" t="s">
        <v>371</v>
      </c>
      <c r="B51" s="227" t="s">
        <v>305</v>
      </c>
      <c r="C51" s="226" t="s">
        <v>187</v>
      </c>
      <c r="D51" s="226" t="s">
        <v>306</v>
      </c>
      <c r="E51" s="228" t="s">
        <v>180</v>
      </c>
      <c r="F51" s="227">
        <v>2.8</v>
      </c>
      <c r="G51" s="229">
        <v>37.130000000000003</v>
      </c>
      <c r="H51" s="229">
        <v>47.92</v>
      </c>
      <c r="I51" s="229">
        <v>134.16999999999999</v>
      </c>
    </row>
    <row r="52" spans="1:9" ht="26.4" x14ac:dyDescent="0.3">
      <c r="A52" s="226" t="s">
        <v>372</v>
      </c>
      <c r="B52" s="227" t="s">
        <v>307</v>
      </c>
      <c r="C52" s="226" t="s">
        <v>187</v>
      </c>
      <c r="D52" s="226" t="s">
        <v>308</v>
      </c>
      <c r="E52" s="228" t="s">
        <v>180</v>
      </c>
      <c r="F52" s="227">
        <v>4.4800000000000004</v>
      </c>
      <c r="G52" s="229">
        <v>104</v>
      </c>
      <c r="H52" s="229">
        <v>134.22999999999999</v>
      </c>
      <c r="I52" s="229">
        <v>601.35</v>
      </c>
    </row>
    <row r="53" spans="1:9" ht="26.4" x14ac:dyDescent="0.3">
      <c r="A53" s="226" t="s">
        <v>373</v>
      </c>
      <c r="B53" s="227" t="s">
        <v>309</v>
      </c>
      <c r="C53" s="226" t="s">
        <v>187</v>
      </c>
      <c r="D53" s="226" t="s">
        <v>310</v>
      </c>
      <c r="E53" s="228" t="s">
        <v>180</v>
      </c>
      <c r="F53" s="227">
        <v>2.8</v>
      </c>
      <c r="G53" s="229">
        <v>30.61</v>
      </c>
      <c r="H53" s="229">
        <v>39.5</v>
      </c>
      <c r="I53" s="229">
        <v>110.6</v>
      </c>
    </row>
    <row r="54" spans="1:9" x14ac:dyDescent="0.3">
      <c r="A54" s="223" t="s">
        <v>213</v>
      </c>
      <c r="B54" s="223"/>
      <c r="C54" s="223"/>
      <c r="D54" s="223" t="s">
        <v>212</v>
      </c>
      <c r="E54" s="223"/>
      <c r="F54" s="224"/>
      <c r="G54" s="223"/>
      <c r="H54" s="223"/>
      <c r="I54" s="225">
        <v>4265.54</v>
      </c>
    </row>
    <row r="55" spans="1:9" ht="52.8" x14ac:dyDescent="0.3">
      <c r="A55" s="226" t="s">
        <v>215</v>
      </c>
      <c r="B55" s="227" t="s">
        <v>303</v>
      </c>
      <c r="C55" s="226" t="s">
        <v>168</v>
      </c>
      <c r="D55" s="226" t="s">
        <v>304</v>
      </c>
      <c r="E55" s="228" t="s">
        <v>170</v>
      </c>
      <c r="F55" s="227">
        <v>1</v>
      </c>
      <c r="G55" s="229">
        <v>3304.83</v>
      </c>
      <c r="H55" s="229">
        <v>4265.54</v>
      </c>
      <c r="I55" s="229">
        <v>4265.54</v>
      </c>
    </row>
    <row r="56" spans="1:9" x14ac:dyDescent="0.3">
      <c r="A56" s="223" t="s">
        <v>216</v>
      </c>
      <c r="B56" s="223"/>
      <c r="C56" s="223"/>
      <c r="D56" s="223" t="s">
        <v>235</v>
      </c>
      <c r="E56" s="223"/>
      <c r="F56" s="224"/>
      <c r="G56" s="223"/>
      <c r="H56" s="223"/>
      <c r="I56" s="225">
        <v>16995.63</v>
      </c>
    </row>
    <row r="57" spans="1:9" ht="39.6" x14ac:dyDescent="0.3">
      <c r="A57" s="226" t="s">
        <v>374</v>
      </c>
      <c r="B57" s="227" t="s">
        <v>311</v>
      </c>
      <c r="C57" s="226" t="s">
        <v>187</v>
      </c>
      <c r="D57" s="226" t="s">
        <v>312</v>
      </c>
      <c r="E57" s="228" t="s">
        <v>95</v>
      </c>
      <c r="F57" s="227">
        <v>115.9</v>
      </c>
      <c r="G57" s="229">
        <v>103.22</v>
      </c>
      <c r="H57" s="229">
        <v>133.22</v>
      </c>
      <c r="I57" s="229">
        <v>15440.19</v>
      </c>
    </row>
    <row r="58" spans="1:9" ht="26.4" x14ac:dyDescent="0.3">
      <c r="A58" s="226" t="s">
        <v>375</v>
      </c>
      <c r="B58" s="227" t="s">
        <v>376</v>
      </c>
      <c r="C58" s="226" t="s">
        <v>187</v>
      </c>
      <c r="D58" s="226" t="s">
        <v>354</v>
      </c>
      <c r="E58" s="228" t="s">
        <v>180</v>
      </c>
      <c r="F58" s="227">
        <v>25.3</v>
      </c>
      <c r="G58" s="229">
        <v>47.64</v>
      </c>
      <c r="H58" s="229">
        <v>61.48</v>
      </c>
      <c r="I58" s="229">
        <v>1555.44</v>
      </c>
    </row>
    <row r="59" spans="1:9" x14ac:dyDescent="0.3">
      <c r="A59" s="223" t="s">
        <v>217</v>
      </c>
      <c r="B59" s="223"/>
      <c r="C59" s="223"/>
      <c r="D59" s="223" t="s">
        <v>218</v>
      </c>
      <c r="E59" s="223"/>
      <c r="F59" s="224"/>
      <c r="G59" s="223"/>
      <c r="H59" s="223"/>
      <c r="I59" s="225">
        <v>59471.99</v>
      </c>
    </row>
    <row r="60" spans="1:9" x14ac:dyDescent="0.3">
      <c r="A60" s="230" t="s">
        <v>273</v>
      </c>
      <c r="B60" s="230"/>
      <c r="C60" s="230"/>
      <c r="D60" s="230" t="s">
        <v>313</v>
      </c>
      <c r="E60" s="230"/>
      <c r="F60" s="231"/>
      <c r="G60" s="230"/>
      <c r="H60" s="230"/>
      <c r="I60" s="232">
        <v>3557.76</v>
      </c>
    </row>
    <row r="61" spans="1:9" ht="39.6" x14ac:dyDescent="0.3">
      <c r="A61" s="226" t="s">
        <v>314</v>
      </c>
      <c r="B61" s="227" t="s">
        <v>219</v>
      </c>
      <c r="C61" s="226" t="s">
        <v>187</v>
      </c>
      <c r="D61" s="226" t="s">
        <v>260</v>
      </c>
      <c r="E61" s="228" t="s">
        <v>180</v>
      </c>
      <c r="F61" s="227">
        <v>79.61</v>
      </c>
      <c r="G61" s="229">
        <v>3.58</v>
      </c>
      <c r="H61" s="229">
        <v>4.62</v>
      </c>
      <c r="I61" s="229">
        <v>367.79</v>
      </c>
    </row>
    <row r="62" spans="1:9" ht="52.8" x14ac:dyDescent="0.3">
      <c r="A62" s="226" t="s">
        <v>315</v>
      </c>
      <c r="B62" s="227" t="s">
        <v>261</v>
      </c>
      <c r="C62" s="226" t="s">
        <v>187</v>
      </c>
      <c r="D62" s="226" t="s">
        <v>262</v>
      </c>
      <c r="E62" s="228" t="s">
        <v>180</v>
      </c>
      <c r="F62" s="227">
        <v>79.61</v>
      </c>
      <c r="G62" s="229">
        <v>31.05</v>
      </c>
      <c r="H62" s="229">
        <v>40.07</v>
      </c>
      <c r="I62" s="229">
        <v>3189.97</v>
      </c>
    </row>
    <row r="63" spans="1:9" x14ac:dyDescent="0.3">
      <c r="A63" s="230" t="s">
        <v>377</v>
      </c>
      <c r="B63" s="230"/>
      <c r="C63" s="230"/>
      <c r="D63" s="230" t="s">
        <v>359</v>
      </c>
      <c r="E63" s="230"/>
      <c r="F63" s="231"/>
      <c r="G63" s="230"/>
      <c r="H63" s="230"/>
      <c r="I63" s="232">
        <v>53600.41</v>
      </c>
    </row>
    <row r="64" spans="1:9" ht="52.8" x14ac:dyDescent="0.3">
      <c r="A64" s="226" t="s">
        <v>318</v>
      </c>
      <c r="B64" s="227" t="s">
        <v>316</v>
      </c>
      <c r="C64" s="226" t="s">
        <v>168</v>
      </c>
      <c r="D64" s="226" t="s">
        <v>317</v>
      </c>
      <c r="E64" s="228" t="s">
        <v>180</v>
      </c>
      <c r="F64" s="227">
        <v>81.900000000000006</v>
      </c>
      <c r="G64" s="229">
        <v>505.25</v>
      </c>
      <c r="H64" s="229">
        <v>652.12</v>
      </c>
      <c r="I64" s="229">
        <v>53408.62</v>
      </c>
    </row>
    <row r="65" spans="1:9" ht="39.6" x14ac:dyDescent="0.3">
      <c r="A65" s="226" t="s">
        <v>378</v>
      </c>
      <c r="B65" s="227" t="s">
        <v>319</v>
      </c>
      <c r="C65" s="226" t="s">
        <v>187</v>
      </c>
      <c r="D65" s="226" t="s">
        <v>320</v>
      </c>
      <c r="E65" s="228" t="s">
        <v>180</v>
      </c>
      <c r="F65" s="227">
        <v>4.13</v>
      </c>
      <c r="G65" s="229">
        <v>5.4</v>
      </c>
      <c r="H65" s="229">
        <v>6.96</v>
      </c>
      <c r="I65" s="229">
        <v>28.74</v>
      </c>
    </row>
    <row r="66" spans="1:9" ht="52.8" x14ac:dyDescent="0.3">
      <c r="A66" s="226" t="s">
        <v>379</v>
      </c>
      <c r="B66" s="227" t="s">
        <v>380</v>
      </c>
      <c r="C66" s="226" t="s">
        <v>187</v>
      </c>
      <c r="D66" s="226" t="s">
        <v>360</v>
      </c>
      <c r="E66" s="228" t="s">
        <v>180</v>
      </c>
      <c r="F66" s="227">
        <v>4.13</v>
      </c>
      <c r="G66" s="229">
        <v>30.59</v>
      </c>
      <c r="H66" s="229">
        <v>39.479999999999997</v>
      </c>
      <c r="I66" s="229">
        <v>163.05000000000001</v>
      </c>
    </row>
    <row r="67" spans="1:9" x14ac:dyDescent="0.3">
      <c r="A67" s="230" t="s">
        <v>381</v>
      </c>
      <c r="B67" s="230"/>
      <c r="C67" s="230"/>
      <c r="D67" s="230" t="s">
        <v>284</v>
      </c>
      <c r="E67" s="230"/>
      <c r="F67" s="231"/>
      <c r="G67" s="230"/>
      <c r="H67" s="230"/>
      <c r="I67" s="232">
        <v>2313.8200000000002</v>
      </c>
    </row>
    <row r="68" spans="1:9" ht="39.6" x14ac:dyDescent="0.3">
      <c r="A68" s="226" t="s">
        <v>361</v>
      </c>
      <c r="B68" s="227" t="s">
        <v>319</v>
      </c>
      <c r="C68" s="226" t="s">
        <v>187</v>
      </c>
      <c r="D68" s="226" t="s">
        <v>320</v>
      </c>
      <c r="E68" s="228" t="s">
        <v>180</v>
      </c>
      <c r="F68" s="227">
        <v>11.9</v>
      </c>
      <c r="G68" s="229">
        <v>5.4</v>
      </c>
      <c r="H68" s="229">
        <v>6.96</v>
      </c>
      <c r="I68" s="229">
        <v>82.82</v>
      </c>
    </row>
    <row r="69" spans="1:9" ht="39.6" x14ac:dyDescent="0.3">
      <c r="A69" s="226" t="s">
        <v>382</v>
      </c>
      <c r="B69" s="227" t="s">
        <v>321</v>
      </c>
      <c r="C69" s="226" t="s">
        <v>187</v>
      </c>
      <c r="D69" s="226" t="s">
        <v>322</v>
      </c>
      <c r="E69" s="228" t="s">
        <v>180</v>
      </c>
      <c r="F69" s="227">
        <v>11.9</v>
      </c>
      <c r="G69" s="229">
        <v>32.29</v>
      </c>
      <c r="H69" s="229">
        <v>41.67</v>
      </c>
      <c r="I69" s="229">
        <v>495.87</v>
      </c>
    </row>
    <row r="70" spans="1:9" ht="26.4" x14ac:dyDescent="0.3">
      <c r="A70" s="226" t="s">
        <v>383</v>
      </c>
      <c r="B70" s="227" t="s">
        <v>323</v>
      </c>
      <c r="C70" s="226" t="s">
        <v>168</v>
      </c>
      <c r="D70" s="226" t="s">
        <v>324</v>
      </c>
      <c r="E70" s="228" t="s">
        <v>180</v>
      </c>
      <c r="F70" s="227">
        <v>11.9</v>
      </c>
      <c r="G70" s="229">
        <v>112.97</v>
      </c>
      <c r="H70" s="229">
        <v>145.81</v>
      </c>
      <c r="I70" s="229">
        <v>1735.13</v>
      </c>
    </row>
    <row r="71" spans="1:9" x14ac:dyDescent="0.3">
      <c r="A71" s="223" t="s">
        <v>220</v>
      </c>
      <c r="B71" s="223"/>
      <c r="C71" s="223"/>
      <c r="D71" s="223" t="s">
        <v>223</v>
      </c>
      <c r="E71" s="223"/>
      <c r="F71" s="224"/>
      <c r="G71" s="223"/>
      <c r="H71" s="223"/>
      <c r="I71" s="225">
        <v>1582.48</v>
      </c>
    </row>
    <row r="72" spans="1:9" ht="26.4" x14ac:dyDescent="0.3">
      <c r="A72" s="226" t="s">
        <v>221</v>
      </c>
      <c r="B72" s="227" t="s">
        <v>264</v>
      </c>
      <c r="C72" s="226" t="s">
        <v>187</v>
      </c>
      <c r="D72" s="226" t="s">
        <v>326</v>
      </c>
      <c r="E72" s="228" t="s">
        <v>180</v>
      </c>
      <c r="F72" s="227">
        <v>82.67</v>
      </c>
      <c r="G72" s="229">
        <v>3.47</v>
      </c>
      <c r="H72" s="229">
        <v>4.47</v>
      </c>
      <c r="I72" s="229">
        <v>369.53</v>
      </c>
    </row>
    <row r="73" spans="1:9" ht="26.4" x14ac:dyDescent="0.3">
      <c r="A73" s="226" t="s">
        <v>274</v>
      </c>
      <c r="B73" s="227" t="s">
        <v>263</v>
      </c>
      <c r="C73" s="226" t="s">
        <v>187</v>
      </c>
      <c r="D73" s="226" t="s">
        <v>325</v>
      </c>
      <c r="E73" s="228" t="s">
        <v>180</v>
      </c>
      <c r="F73" s="227">
        <v>9.9499999999999993</v>
      </c>
      <c r="G73" s="229">
        <v>8.8800000000000008</v>
      </c>
      <c r="H73" s="229">
        <v>11.46</v>
      </c>
      <c r="I73" s="229">
        <v>114.02</v>
      </c>
    </row>
    <row r="74" spans="1:9" ht="26.4" x14ac:dyDescent="0.3">
      <c r="A74" s="226" t="s">
        <v>275</v>
      </c>
      <c r="B74" s="227" t="s">
        <v>265</v>
      </c>
      <c r="C74" s="226" t="s">
        <v>187</v>
      </c>
      <c r="D74" s="226" t="s">
        <v>327</v>
      </c>
      <c r="E74" s="228" t="s">
        <v>180</v>
      </c>
      <c r="F74" s="227">
        <v>82.67</v>
      </c>
      <c r="G74" s="229">
        <v>8.69</v>
      </c>
      <c r="H74" s="229">
        <v>11.21</v>
      </c>
      <c r="I74" s="229">
        <v>926.73</v>
      </c>
    </row>
    <row r="75" spans="1:9" ht="39.6" x14ac:dyDescent="0.3">
      <c r="A75" s="226" t="s">
        <v>384</v>
      </c>
      <c r="B75" s="227" t="s">
        <v>385</v>
      </c>
      <c r="C75" s="226" t="s">
        <v>168</v>
      </c>
      <c r="D75" s="226" t="s">
        <v>353</v>
      </c>
      <c r="E75" s="228" t="s">
        <v>180</v>
      </c>
      <c r="F75" s="227">
        <v>3.5</v>
      </c>
      <c r="G75" s="229">
        <v>38.119999999999997</v>
      </c>
      <c r="H75" s="229">
        <v>49.2</v>
      </c>
      <c r="I75" s="229">
        <v>172.2</v>
      </c>
    </row>
    <row r="76" spans="1:9" x14ac:dyDescent="0.3">
      <c r="A76" s="223" t="s">
        <v>222</v>
      </c>
      <c r="B76" s="223"/>
      <c r="C76" s="223"/>
      <c r="D76" s="223" t="s">
        <v>328</v>
      </c>
      <c r="E76" s="223"/>
      <c r="F76" s="224"/>
      <c r="G76" s="223"/>
      <c r="H76" s="223"/>
      <c r="I76" s="225">
        <v>863.03</v>
      </c>
    </row>
    <row r="77" spans="1:9" ht="26.4" x14ac:dyDescent="0.3">
      <c r="A77" s="226" t="s">
        <v>224</v>
      </c>
      <c r="B77" s="227" t="s">
        <v>329</v>
      </c>
      <c r="C77" s="226" t="s">
        <v>187</v>
      </c>
      <c r="D77" s="226" t="s">
        <v>330</v>
      </c>
      <c r="E77" s="228" t="s">
        <v>95</v>
      </c>
      <c r="F77" s="227">
        <v>19</v>
      </c>
      <c r="G77" s="229">
        <v>25.77</v>
      </c>
      <c r="H77" s="229">
        <v>33.26</v>
      </c>
      <c r="I77" s="229">
        <v>631.94000000000005</v>
      </c>
    </row>
    <row r="78" spans="1:9" ht="39.6" x14ac:dyDescent="0.3">
      <c r="A78" s="226" t="s">
        <v>225</v>
      </c>
      <c r="B78" s="227" t="s">
        <v>331</v>
      </c>
      <c r="C78" s="226" t="s">
        <v>187</v>
      </c>
      <c r="D78" s="226" t="s">
        <v>332</v>
      </c>
      <c r="E78" s="228" t="s">
        <v>170</v>
      </c>
      <c r="F78" s="227">
        <v>2</v>
      </c>
      <c r="G78" s="229">
        <v>41.51</v>
      </c>
      <c r="H78" s="229">
        <v>53.57</v>
      </c>
      <c r="I78" s="229">
        <v>107.14</v>
      </c>
    </row>
    <row r="79" spans="1:9" ht="26.4" x14ac:dyDescent="0.3">
      <c r="A79" s="226" t="s">
        <v>226</v>
      </c>
      <c r="B79" s="227" t="s">
        <v>333</v>
      </c>
      <c r="C79" s="226" t="s">
        <v>168</v>
      </c>
      <c r="D79" s="226" t="s">
        <v>334</v>
      </c>
      <c r="E79" s="228" t="s">
        <v>170</v>
      </c>
      <c r="F79" s="227">
        <v>1</v>
      </c>
      <c r="G79" s="229">
        <v>42.5</v>
      </c>
      <c r="H79" s="229">
        <v>54.85</v>
      </c>
      <c r="I79" s="229">
        <v>54.85</v>
      </c>
    </row>
    <row r="80" spans="1:9" ht="39.6" x14ac:dyDescent="0.3">
      <c r="A80" s="226" t="s">
        <v>227</v>
      </c>
      <c r="B80" s="227" t="s">
        <v>335</v>
      </c>
      <c r="C80" s="226" t="s">
        <v>187</v>
      </c>
      <c r="D80" s="226" t="s">
        <v>336</v>
      </c>
      <c r="E80" s="228" t="s">
        <v>170</v>
      </c>
      <c r="F80" s="227">
        <v>2</v>
      </c>
      <c r="G80" s="229">
        <v>26.77</v>
      </c>
      <c r="H80" s="229">
        <v>34.549999999999997</v>
      </c>
      <c r="I80" s="229">
        <v>69.099999999999994</v>
      </c>
    </row>
    <row r="81" spans="1:9" x14ac:dyDescent="0.3">
      <c r="A81" s="223" t="s">
        <v>266</v>
      </c>
      <c r="B81" s="223"/>
      <c r="C81" s="223"/>
      <c r="D81" s="223" t="s">
        <v>214</v>
      </c>
      <c r="E81" s="223"/>
      <c r="F81" s="224"/>
      <c r="G81" s="223"/>
      <c r="H81" s="223"/>
      <c r="I81" s="225">
        <v>3778.34</v>
      </c>
    </row>
    <row r="82" spans="1:9" x14ac:dyDescent="0.3">
      <c r="A82" s="230" t="s">
        <v>386</v>
      </c>
      <c r="B82" s="230"/>
      <c r="C82" s="230"/>
      <c r="D82" s="230" t="s">
        <v>349</v>
      </c>
      <c r="E82" s="230"/>
      <c r="F82" s="231"/>
      <c r="G82" s="230"/>
      <c r="H82" s="230"/>
      <c r="I82" s="232">
        <v>1132.3599999999999</v>
      </c>
    </row>
    <row r="83" spans="1:9" ht="39.6" x14ac:dyDescent="0.3">
      <c r="A83" s="226" t="s">
        <v>387</v>
      </c>
      <c r="B83" s="227" t="s">
        <v>305</v>
      </c>
      <c r="C83" s="226" t="s">
        <v>187</v>
      </c>
      <c r="D83" s="226" t="s">
        <v>306</v>
      </c>
      <c r="E83" s="228" t="s">
        <v>180</v>
      </c>
      <c r="F83" s="227">
        <v>4.8499999999999996</v>
      </c>
      <c r="G83" s="229">
        <v>37.130000000000003</v>
      </c>
      <c r="H83" s="229">
        <v>47.92</v>
      </c>
      <c r="I83" s="229">
        <v>232.41</v>
      </c>
    </row>
    <row r="84" spans="1:9" ht="26.4" x14ac:dyDescent="0.3">
      <c r="A84" s="226" t="s">
        <v>388</v>
      </c>
      <c r="B84" s="227" t="s">
        <v>389</v>
      </c>
      <c r="C84" s="226" t="s">
        <v>168</v>
      </c>
      <c r="D84" s="226" t="s">
        <v>350</v>
      </c>
      <c r="E84" s="228" t="s">
        <v>180</v>
      </c>
      <c r="F84" s="227">
        <v>1.35</v>
      </c>
      <c r="G84" s="229">
        <v>516.49</v>
      </c>
      <c r="H84" s="229">
        <v>666.63</v>
      </c>
      <c r="I84" s="229">
        <v>899.95</v>
      </c>
    </row>
    <row r="85" spans="1:9" x14ac:dyDescent="0.3">
      <c r="A85" s="230" t="s">
        <v>390</v>
      </c>
      <c r="B85" s="230"/>
      <c r="C85" s="230"/>
      <c r="D85" s="230" t="s">
        <v>284</v>
      </c>
      <c r="E85" s="230"/>
      <c r="F85" s="231"/>
      <c r="G85" s="230"/>
      <c r="H85" s="230"/>
      <c r="I85" s="232">
        <v>2645.98</v>
      </c>
    </row>
    <row r="86" spans="1:9" ht="26.4" x14ac:dyDescent="0.3">
      <c r="A86" s="226" t="s">
        <v>351</v>
      </c>
      <c r="B86" s="227" t="s">
        <v>267</v>
      </c>
      <c r="C86" s="226" t="s">
        <v>187</v>
      </c>
      <c r="D86" s="226" t="s">
        <v>268</v>
      </c>
      <c r="E86" s="228" t="s">
        <v>180</v>
      </c>
      <c r="F86" s="227">
        <v>15</v>
      </c>
      <c r="G86" s="229">
        <v>60.36</v>
      </c>
      <c r="H86" s="229">
        <v>77.900000000000006</v>
      </c>
      <c r="I86" s="229">
        <v>1168.5</v>
      </c>
    </row>
    <row r="87" spans="1:9" ht="52.8" x14ac:dyDescent="0.3">
      <c r="A87" s="226" t="s">
        <v>352</v>
      </c>
      <c r="B87" s="227" t="s">
        <v>337</v>
      </c>
      <c r="C87" s="226" t="s">
        <v>187</v>
      </c>
      <c r="D87" s="226" t="s">
        <v>338</v>
      </c>
      <c r="E87" s="228" t="s">
        <v>95</v>
      </c>
      <c r="F87" s="227">
        <v>16.3</v>
      </c>
      <c r="G87" s="229">
        <v>36.04</v>
      </c>
      <c r="H87" s="229">
        <v>46.51</v>
      </c>
      <c r="I87" s="229">
        <v>758.11</v>
      </c>
    </row>
    <row r="88" spans="1:9" ht="39.6" x14ac:dyDescent="0.3">
      <c r="A88" s="226" t="s">
        <v>391</v>
      </c>
      <c r="B88" s="227" t="s">
        <v>339</v>
      </c>
      <c r="C88" s="226" t="s">
        <v>168</v>
      </c>
      <c r="D88" s="226" t="s">
        <v>340</v>
      </c>
      <c r="E88" s="228" t="s">
        <v>180</v>
      </c>
      <c r="F88" s="227">
        <v>4.1900000000000004</v>
      </c>
      <c r="G88" s="229">
        <v>116.42</v>
      </c>
      <c r="H88" s="229">
        <v>150.26</v>
      </c>
      <c r="I88" s="229">
        <v>629.58000000000004</v>
      </c>
    </row>
    <row r="89" spans="1:9" ht="26.4" x14ac:dyDescent="0.3">
      <c r="A89" s="226" t="s">
        <v>392</v>
      </c>
      <c r="B89" s="227" t="s">
        <v>341</v>
      </c>
      <c r="C89" s="226" t="s">
        <v>187</v>
      </c>
      <c r="D89" s="226" t="s">
        <v>342</v>
      </c>
      <c r="E89" s="228" t="s">
        <v>180</v>
      </c>
      <c r="F89" s="227">
        <v>4.1900000000000004</v>
      </c>
      <c r="G89" s="229">
        <v>16.61</v>
      </c>
      <c r="H89" s="229">
        <v>21.43</v>
      </c>
      <c r="I89" s="229">
        <v>89.79</v>
      </c>
    </row>
    <row r="90" spans="1:9" x14ac:dyDescent="0.3">
      <c r="A90" s="223" t="s">
        <v>228</v>
      </c>
      <c r="B90" s="223"/>
      <c r="C90" s="223"/>
      <c r="D90" s="223" t="s">
        <v>229</v>
      </c>
      <c r="E90" s="223"/>
      <c r="F90" s="224"/>
      <c r="G90" s="223"/>
      <c r="H90" s="223"/>
      <c r="I90" s="225">
        <v>6888.37</v>
      </c>
    </row>
    <row r="91" spans="1:9" ht="26.4" x14ac:dyDescent="0.3">
      <c r="A91" s="226" t="s">
        <v>230</v>
      </c>
      <c r="B91" s="227" t="s">
        <v>243</v>
      </c>
      <c r="C91" s="226" t="s">
        <v>187</v>
      </c>
      <c r="D91" s="226" t="s">
        <v>238</v>
      </c>
      <c r="E91" s="228" t="s">
        <v>180</v>
      </c>
      <c r="F91" s="227">
        <v>83.96</v>
      </c>
      <c r="G91" s="229">
        <v>1.91</v>
      </c>
      <c r="H91" s="229">
        <v>2.46</v>
      </c>
      <c r="I91" s="229">
        <v>206.54</v>
      </c>
    </row>
    <row r="92" spans="1:9" ht="66" x14ac:dyDescent="0.3">
      <c r="A92" s="226" t="s">
        <v>231</v>
      </c>
      <c r="B92" s="227" t="s">
        <v>343</v>
      </c>
      <c r="C92" s="226" t="s">
        <v>168</v>
      </c>
      <c r="D92" s="226" t="s">
        <v>344</v>
      </c>
      <c r="E92" s="228" t="s">
        <v>95</v>
      </c>
      <c r="F92" s="227">
        <v>117</v>
      </c>
      <c r="G92" s="229">
        <v>20.87</v>
      </c>
      <c r="H92" s="229">
        <v>26.93</v>
      </c>
      <c r="I92" s="229">
        <v>3150.81</v>
      </c>
    </row>
    <row r="93" spans="1:9" ht="26.4" x14ac:dyDescent="0.3">
      <c r="A93" s="226" t="s">
        <v>236</v>
      </c>
      <c r="B93" s="227" t="s">
        <v>345</v>
      </c>
      <c r="C93" s="226" t="s">
        <v>168</v>
      </c>
      <c r="D93" s="226" t="s">
        <v>346</v>
      </c>
      <c r="E93" s="228" t="s">
        <v>196</v>
      </c>
      <c r="F93" s="227">
        <v>2.04</v>
      </c>
      <c r="G93" s="229">
        <v>24.57</v>
      </c>
      <c r="H93" s="229">
        <v>31.71</v>
      </c>
      <c r="I93" s="229">
        <v>64.680000000000007</v>
      </c>
    </row>
    <row r="94" spans="1:9" ht="26.4" x14ac:dyDescent="0.3">
      <c r="A94" s="226" t="s">
        <v>237</v>
      </c>
      <c r="B94" s="227" t="s">
        <v>241</v>
      </c>
      <c r="C94" s="226" t="s">
        <v>187</v>
      </c>
      <c r="D94" s="226" t="s">
        <v>134</v>
      </c>
      <c r="E94" s="228" t="s">
        <v>242</v>
      </c>
      <c r="F94" s="227">
        <v>51.71</v>
      </c>
      <c r="G94" s="229">
        <v>1.4</v>
      </c>
      <c r="H94" s="229">
        <v>1.8</v>
      </c>
      <c r="I94" s="229">
        <v>93.07</v>
      </c>
    </row>
    <row r="95" spans="1:9" ht="26.4" x14ac:dyDescent="0.3">
      <c r="A95" s="226" t="s">
        <v>347</v>
      </c>
      <c r="B95" s="227" t="s">
        <v>232</v>
      </c>
      <c r="C95" s="226" t="s">
        <v>168</v>
      </c>
      <c r="D95" s="226" t="s">
        <v>135</v>
      </c>
      <c r="E95" s="228" t="s">
        <v>136</v>
      </c>
      <c r="F95" s="227">
        <v>3.06</v>
      </c>
      <c r="G95" s="229">
        <v>35</v>
      </c>
      <c r="H95" s="229">
        <v>45.17</v>
      </c>
      <c r="I95" s="229">
        <v>138.22</v>
      </c>
    </row>
    <row r="96" spans="1:9" x14ac:dyDescent="0.3">
      <c r="A96" s="230" t="s">
        <v>393</v>
      </c>
      <c r="B96" s="230"/>
      <c r="C96" s="230"/>
      <c r="D96" s="230" t="s">
        <v>394</v>
      </c>
      <c r="E96" s="230"/>
      <c r="F96" s="231"/>
      <c r="G96" s="230"/>
      <c r="H96" s="230"/>
      <c r="I96" s="232">
        <v>2013.12</v>
      </c>
    </row>
    <row r="97" spans="1:9" ht="26.4" x14ac:dyDescent="0.3">
      <c r="A97" s="226" t="s">
        <v>395</v>
      </c>
      <c r="B97" s="227" t="s">
        <v>396</v>
      </c>
      <c r="C97" s="226" t="s">
        <v>187</v>
      </c>
      <c r="D97" s="226" t="s">
        <v>355</v>
      </c>
      <c r="E97" s="228" t="s">
        <v>180</v>
      </c>
      <c r="F97" s="227">
        <v>14.44</v>
      </c>
      <c r="G97" s="229">
        <v>3.74</v>
      </c>
      <c r="H97" s="229">
        <v>4.82</v>
      </c>
      <c r="I97" s="229">
        <v>69.599999999999994</v>
      </c>
    </row>
    <row r="98" spans="1:9" x14ac:dyDescent="0.3">
      <c r="A98" s="226" t="s">
        <v>397</v>
      </c>
      <c r="B98" s="227" t="s">
        <v>398</v>
      </c>
      <c r="C98" s="226" t="s">
        <v>187</v>
      </c>
      <c r="D98" s="226" t="s">
        <v>356</v>
      </c>
      <c r="E98" s="228" t="s">
        <v>180</v>
      </c>
      <c r="F98" s="227">
        <v>15.88</v>
      </c>
      <c r="G98" s="229">
        <v>32.89</v>
      </c>
      <c r="H98" s="229">
        <v>42.45</v>
      </c>
      <c r="I98" s="229">
        <v>674.1</v>
      </c>
    </row>
    <row r="99" spans="1:9" ht="26.4" x14ac:dyDescent="0.3">
      <c r="A99" s="226" t="s">
        <v>399</v>
      </c>
      <c r="B99" s="227" t="s">
        <v>400</v>
      </c>
      <c r="C99" s="226" t="s">
        <v>187</v>
      </c>
      <c r="D99" s="226" t="s">
        <v>357</v>
      </c>
      <c r="E99" s="228" t="s">
        <v>180</v>
      </c>
      <c r="F99" s="227">
        <v>18.5</v>
      </c>
      <c r="G99" s="229">
        <v>45.7</v>
      </c>
      <c r="H99" s="229">
        <v>58.98</v>
      </c>
      <c r="I99" s="229">
        <v>1091.1300000000001</v>
      </c>
    </row>
    <row r="100" spans="1:9" ht="26.4" x14ac:dyDescent="0.3">
      <c r="A100" s="226" t="s">
        <v>401</v>
      </c>
      <c r="B100" s="227" t="s">
        <v>402</v>
      </c>
      <c r="C100" s="226" t="s">
        <v>187</v>
      </c>
      <c r="D100" s="226" t="s">
        <v>358</v>
      </c>
      <c r="E100" s="228" t="s">
        <v>170</v>
      </c>
      <c r="F100" s="227">
        <v>3</v>
      </c>
      <c r="G100" s="229">
        <v>46.05</v>
      </c>
      <c r="H100" s="229">
        <v>59.43</v>
      </c>
      <c r="I100" s="229">
        <v>178.29</v>
      </c>
    </row>
    <row r="101" spans="1:9" x14ac:dyDescent="0.3">
      <c r="A101" s="230" t="s">
        <v>403</v>
      </c>
      <c r="B101" s="230"/>
      <c r="C101" s="230"/>
      <c r="D101" s="230" t="s">
        <v>362</v>
      </c>
      <c r="E101" s="230"/>
      <c r="F101" s="231"/>
      <c r="G101" s="230"/>
      <c r="H101" s="230"/>
      <c r="I101" s="232">
        <v>1221.93</v>
      </c>
    </row>
    <row r="102" spans="1:9" ht="26.4" x14ac:dyDescent="0.3">
      <c r="A102" s="226" t="s">
        <v>404</v>
      </c>
      <c r="B102" s="227" t="s">
        <v>405</v>
      </c>
      <c r="C102" s="226" t="s">
        <v>168</v>
      </c>
      <c r="D102" s="226" t="s">
        <v>363</v>
      </c>
      <c r="E102" s="228" t="s">
        <v>170</v>
      </c>
      <c r="F102" s="227">
        <v>3</v>
      </c>
      <c r="G102" s="229">
        <v>25.46</v>
      </c>
      <c r="H102" s="229">
        <v>32.86</v>
      </c>
      <c r="I102" s="229">
        <v>98.58</v>
      </c>
    </row>
    <row r="103" spans="1:9" ht="26.4" x14ac:dyDescent="0.3">
      <c r="A103" s="226" t="s">
        <v>406</v>
      </c>
      <c r="B103" s="227" t="s">
        <v>407</v>
      </c>
      <c r="C103" s="226" t="s">
        <v>187</v>
      </c>
      <c r="D103" s="226" t="s">
        <v>364</v>
      </c>
      <c r="E103" s="228" t="s">
        <v>170</v>
      </c>
      <c r="F103" s="227">
        <v>1</v>
      </c>
      <c r="G103" s="229">
        <v>846.85</v>
      </c>
      <c r="H103" s="229">
        <v>1093.02</v>
      </c>
      <c r="I103" s="229">
        <v>1093.02</v>
      </c>
    </row>
    <row r="104" spans="1:9" ht="52.8" x14ac:dyDescent="0.3">
      <c r="A104" s="226" t="s">
        <v>408</v>
      </c>
      <c r="B104" s="227" t="s">
        <v>409</v>
      </c>
      <c r="C104" s="226" t="s">
        <v>168</v>
      </c>
      <c r="D104" s="226" t="s">
        <v>365</v>
      </c>
      <c r="E104" s="228" t="s">
        <v>410</v>
      </c>
      <c r="F104" s="227">
        <v>1</v>
      </c>
      <c r="G104" s="229">
        <v>23.5</v>
      </c>
      <c r="H104" s="229">
        <v>30.33</v>
      </c>
      <c r="I104" s="229">
        <v>30.33</v>
      </c>
    </row>
    <row r="105" spans="1:9" x14ac:dyDescent="0.3">
      <c r="A105" s="223" t="s">
        <v>233</v>
      </c>
      <c r="B105" s="223"/>
      <c r="C105" s="223"/>
      <c r="D105" s="223" t="s">
        <v>269</v>
      </c>
      <c r="E105" s="223"/>
      <c r="F105" s="224"/>
      <c r="G105" s="223"/>
      <c r="H105" s="223" t="s">
        <v>512</v>
      </c>
      <c r="I105" s="225">
        <v>214090.43</v>
      </c>
    </row>
    <row r="106" spans="1:9" ht="158.4" x14ac:dyDescent="0.3">
      <c r="A106" s="226" t="s">
        <v>411</v>
      </c>
      <c r="B106" s="227" t="s">
        <v>507</v>
      </c>
      <c r="C106" s="226" t="s">
        <v>168</v>
      </c>
      <c r="D106" s="226" t="s">
        <v>508</v>
      </c>
      <c r="E106" s="228" t="s">
        <v>170</v>
      </c>
      <c r="F106" s="227">
        <v>1</v>
      </c>
      <c r="G106" s="229">
        <v>177036.66</v>
      </c>
      <c r="H106" s="229">
        <v>214090.43</v>
      </c>
      <c r="I106" s="229">
        <v>214090.43</v>
      </c>
    </row>
    <row r="107" spans="1:9" x14ac:dyDescent="0.3">
      <c r="A107" s="223" t="s">
        <v>234</v>
      </c>
      <c r="B107" s="223"/>
      <c r="C107" s="223"/>
      <c r="D107" s="223" t="s">
        <v>270</v>
      </c>
      <c r="E107" s="223"/>
      <c r="F107" s="224"/>
      <c r="G107" s="223"/>
      <c r="H107" s="223"/>
      <c r="I107" s="225">
        <v>6624.25</v>
      </c>
    </row>
    <row r="108" spans="1:9" x14ac:dyDescent="0.3">
      <c r="A108" s="230" t="s">
        <v>413</v>
      </c>
      <c r="B108" s="230"/>
      <c r="C108" s="230"/>
      <c r="D108" s="230" t="s">
        <v>414</v>
      </c>
      <c r="E108" s="230"/>
      <c r="F108" s="231"/>
      <c r="G108" s="230"/>
      <c r="H108" s="230"/>
      <c r="I108" s="232">
        <v>2665.2</v>
      </c>
    </row>
    <row r="109" spans="1:9" ht="26.4" x14ac:dyDescent="0.3">
      <c r="A109" s="226" t="s">
        <v>415</v>
      </c>
      <c r="B109" s="227" t="s">
        <v>416</v>
      </c>
      <c r="C109" s="226" t="s">
        <v>187</v>
      </c>
      <c r="D109" s="226" t="s">
        <v>417</v>
      </c>
      <c r="E109" s="228" t="s">
        <v>95</v>
      </c>
      <c r="F109" s="227">
        <v>42</v>
      </c>
      <c r="G109" s="229">
        <v>2.6</v>
      </c>
      <c r="H109" s="229">
        <v>3.35</v>
      </c>
      <c r="I109" s="229">
        <v>140.69999999999999</v>
      </c>
    </row>
    <row r="110" spans="1:9" ht="26.4" x14ac:dyDescent="0.3">
      <c r="A110" s="226" t="s">
        <v>418</v>
      </c>
      <c r="B110" s="227" t="s">
        <v>416</v>
      </c>
      <c r="C110" s="226" t="s">
        <v>187</v>
      </c>
      <c r="D110" s="226" t="s">
        <v>417</v>
      </c>
      <c r="E110" s="228" t="s">
        <v>95</v>
      </c>
      <c r="F110" s="227">
        <v>24</v>
      </c>
      <c r="G110" s="229">
        <v>2.6</v>
      </c>
      <c r="H110" s="229">
        <v>3.35</v>
      </c>
      <c r="I110" s="229">
        <v>80.400000000000006</v>
      </c>
    </row>
    <row r="111" spans="1:9" ht="26.4" x14ac:dyDescent="0.3">
      <c r="A111" s="226" t="s">
        <v>419</v>
      </c>
      <c r="B111" s="227" t="s">
        <v>416</v>
      </c>
      <c r="C111" s="226" t="s">
        <v>187</v>
      </c>
      <c r="D111" s="226" t="s">
        <v>417</v>
      </c>
      <c r="E111" s="228" t="s">
        <v>95</v>
      </c>
      <c r="F111" s="227">
        <v>24</v>
      </c>
      <c r="G111" s="229">
        <v>2.6</v>
      </c>
      <c r="H111" s="229">
        <v>3.35</v>
      </c>
      <c r="I111" s="229">
        <v>80.400000000000006</v>
      </c>
    </row>
    <row r="112" spans="1:9" ht="26.4" x14ac:dyDescent="0.3">
      <c r="A112" s="226" t="s">
        <v>420</v>
      </c>
      <c r="B112" s="227" t="s">
        <v>421</v>
      </c>
      <c r="C112" s="226" t="s">
        <v>187</v>
      </c>
      <c r="D112" s="226" t="s">
        <v>422</v>
      </c>
      <c r="E112" s="228" t="s">
        <v>95</v>
      </c>
      <c r="F112" s="227">
        <v>31</v>
      </c>
      <c r="G112" s="229">
        <v>10.68</v>
      </c>
      <c r="H112" s="229">
        <v>13.78</v>
      </c>
      <c r="I112" s="229">
        <v>427.18</v>
      </c>
    </row>
    <row r="113" spans="1:9" ht="26.4" x14ac:dyDescent="0.3">
      <c r="A113" s="226" t="s">
        <v>423</v>
      </c>
      <c r="B113" s="227" t="s">
        <v>421</v>
      </c>
      <c r="C113" s="226" t="s">
        <v>187</v>
      </c>
      <c r="D113" s="226" t="s">
        <v>422</v>
      </c>
      <c r="E113" s="228" t="s">
        <v>95</v>
      </c>
      <c r="F113" s="227">
        <v>31</v>
      </c>
      <c r="G113" s="229">
        <v>10.68</v>
      </c>
      <c r="H113" s="229">
        <v>13.78</v>
      </c>
      <c r="I113" s="229">
        <v>427.18</v>
      </c>
    </row>
    <row r="114" spans="1:9" ht="26.4" x14ac:dyDescent="0.3">
      <c r="A114" s="226" t="s">
        <v>424</v>
      </c>
      <c r="B114" s="227" t="s">
        <v>421</v>
      </c>
      <c r="C114" s="226" t="s">
        <v>187</v>
      </c>
      <c r="D114" s="226" t="s">
        <v>422</v>
      </c>
      <c r="E114" s="228" t="s">
        <v>95</v>
      </c>
      <c r="F114" s="227">
        <v>31</v>
      </c>
      <c r="G114" s="229">
        <v>10.68</v>
      </c>
      <c r="H114" s="229">
        <v>13.78</v>
      </c>
      <c r="I114" s="229">
        <v>427.18</v>
      </c>
    </row>
    <row r="115" spans="1:9" ht="26.4" x14ac:dyDescent="0.3">
      <c r="A115" s="226" t="s">
        <v>425</v>
      </c>
      <c r="B115" s="227" t="s">
        <v>421</v>
      </c>
      <c r="C115" s="226" t="s">
        <v>187</v>
      </c>
      <c r="D115" s="226" t="s">
        <v>422</v>
      </c>
      <c r="E115" s="228" t="s">
        <v>95</v>
      </c>
      <c r="F115" s="227">
        <v>31</v>
      </c>
      <c r="G115" s="229">
        <v>10.68</v>
      </c>
      <c r="H115" s="229">
        <v>13.78</v>
      </c>
      <c r="I115" s="229">
        <v>427.18</v>
      </c>
    </row>
    <row r="116" spans="1:9" ht="26.4" x14ac:dyDescent="0.3">
      <c r="A116" s="226" t="s">
        <v>426</v>
      </c>
      <c r="B116" s="227" t="s">
        <v>421</v>
      </c>
      <c r="C116" s="226" t="s">
        <v>187</v>
      </c>
      <c r="D116" s="226" t="s">
        <v>422</v>
      </c>
      <c r="E116" s="228" t="s">
        <v>95</v>
      </c>
      <c r="F116" s="227">
        <v>31</v>
      </c>
      <c r="G116" s="229">
        <v>10.68</v>
      </c>
      <c r="H116" s="229">
        <v>13.78</v>
      </c>
      <c r="I116" s="229">
        <v>427.18</v>
      </c>
    </row>
    <row r="117" spans="1:9" ht="26.4" x14ac:dyDescent="0.3">
      <c r="A117" s="226" t="s">
        <v>427</v>
      </c>
      <c r="B117" s="227" t="s">
        <v>416</v>
      </c>
      <c r="C117" s="226" t="s">
        <v>187</v>
      </c>
      <c r="D117" s="226" t="s">
        <v>417</v>
      </c>
      <c r="E117" s="228" t="s">
        <v>95</v>
      </c>
      <c r="F117" s="227">
        <v>34</v>
      </c>
      <c r="G117" s="229">
        <v>2.6</v>
      </c>
      <c r="H117" s="229">
        <v>3.35</v>
      </c>
      <c r="I117" s="229">
        <v>113.9</v>
      </c>
    </row>
    <row r="118" spans="1:9" ht="26.4" x14ac:dyDescent="0.3">
      <c r="A118" s="226" t="s">
        <v>428</v>
      </c>
      <c r="B118" s="227" t="s">
        <v>416</v>
      </c>
      <c r="C118" s="226" t="s">
        <v>187</v>
      </c>
      <c r="D118" s="226" t="s">
        <v>417</v>
      </c>
      <c r="E118" s="228" t="s">
        <v>95</v>
      </c>
      <c r="F118" s="227">
        <v>34</v>
      </c>
      <c r="G118" s="229">
        <v>2.6</v>
      </c>
      <c r="H118" s="229">
        <v>3.35</v>
      </c>
      <c r="I118" s="229">
        <v>113.9</v>
      </c>
    </row>
    <row r="119" spans="1:9" x14ac:dyDescent="0.3">
      <c r="A119" s="230" t="s">
        <v>429</v>
      </c>
      <c r="B119" s="230"/>
      <c r="C119" s="230"/>
      <c r="D119" s="230" t="s">
        <v>430</v>
      </c>
      <c r="E119" s="230"/>
      <c r="F119" s="231"/>
      <c r="G119" s="230"/>
      <c r="H119" s="230"/>
      <c r="I119" s="232">
        <v>292.83</v>
      </c>
    </row>
    <row r="120" spans="1:9" ht="26.4" x14ac:dyDescent="0.3">
      <c r="A120" s="226" t="s">
        <v>431</v>
      </c>
      <c r="B120" s="227" t="s">
        <v>432</v>
      </c>
      <c r="C120" s="226" t="s">
        <v>168</v>
      </c>
      <c r="D120" s="226" t="s">
        <v>433</v>
      </c>
      <c r="E120" s="228" t="s">
        <v>170</v>
      </c>
      <c r="F120" s="227">
        <v>3</v>
      </c>
      <c r="G120" s="229">
        <v>75.63</v>
      </c>
      <c r="H120" s="229">
        <v>97.61</v>
      </c>
      <c r="I120" s="229">
        <v>292.83</v>
      </c>
    </row>
    <row r="121" spans="1:9" x14ac:dyDescent="0.3">
      <c r="A121" s="230" t="s">
        <v>434</v>
      </c>
      <c r="B121" s="230"/>
      <c r="C121" s="230"/>
      <c r="D121" s="230" t="s">
        <v>435</v>
      </c>
      <c r="E121" s="230"/>
      <c r="F121" s="231"/>
      <c r="G121" s="230"/>
      <c r="H121" s="230"/>
      <c r="I121" s="232">
        <v>74.92</v>
      </c>
    </row>
    <row r="122" spans="1:9" ht="26.4" x14ac:dyDescent="0.3">
      <c r="A122" s="226" t="s">
        <v>436</v>
      </c>
      <c r="B122" s="227" t="s">
        <v>437</v>
      </c>
      <c r="C122" s="226" t="s">
        <v>187</v>
      </c>
      <c r="D122" s="226" t="s">
        <v>438</v>
      </c>
      <c r="E122" s="228" t="s">
        <v>170</v>
      </c>
      <c r="F122" s="227">
        <v>2</v>
      </c>
      <c r="G122" s="229">
        <v>29.03</v>
      </c>
      <c r="H122" s="229">
        <v>37.46</v>
      </c>
      <c r="I122" s="229">
        <v>74.92</v>
      </c>
    </row>
    <row r="123" spans="1:9" x14ac:dyDescent="0.3">
      <c r="A123" s="230" t="s">
        <v>439</v>
      </c>
      <c r="B123" s="230"/>
      <c r="C123" s="230"/>
      <c r="D123" s="230" t="s">
        <v>440</v>
      </c>
      <c r="E123" s="230"/>
      <c r="F123" s="231"/>
      <c r="G123" s="230"/>
      <c r="H123" s="230"/>
      <c r="I123" s="232">
        <v>407.08</v>
      </c>
    </row>
    <row r="124" spans="1:9" ht="26.4" x14ac:dyDescent="0.3">
      <c r="A124" s="226" t="s">
        <v>441</v>
      </c>
      <c r="B124" s="227" t="s">
        <v>442</v>
      </c>
      <c r="C124" s="226" t="s">
        <v>187</v>
      </c>
      <c r="D124" s="226" t="s">
        <v>443</v>
      </c>
      <c r="E124" s="228" t="s">
        <v>170</v>
      </c>
      <c r="F124" s="227">
        <v>1</v>
      </c>
      <c r="G124" s="229">
        <v>74.19</v>
      </c>
      <c r="H124" s="229">
        <v>95.75</v>
      </c>
      <c r="I124" s="229">
        <v>95.75</v>
      </c>
    </row>
    <row r="125" spans="1:9" ht="26.4" x14ac:dyDescent="0.3">
      <c r="A125" s="226" t="s">
        <v>444</v>
      </c>
      <c r="B125" s="227" t="s">
        <v>445</v>
      </c>
      <c r="C125" s="226" t="s">
        <v>187</v>
      </c>
      <c r="D125" s="226" t="s">
        <v>446</v>
      </c>
      <c r="E125" s="228" t="s">
        <v>170</v>
      </c>
      <c r="F125" s="227">
        <v>1</v>
      </c>
      <c r="G125" s="229">
        <v>70.59</v>
      </c>
      <c r="H125" s="229">
        <v>91.11</v>
      </c>
      <c r="I125" s="229">
        <v>91.11</v>
      </c>
    </row>
    <row r="126" spans="1:9" ht="26.4" x14ac:dyDescent="0.3">
      <c r="A126" s="226" t="s">
        <v>447</v>
      </c>
      <c r="B126" s="227" t="s">
        <v>448</v>
      </c>
      <c r="C126" s="226" t="s">
        <v>187</v>
      </c>
      <c r="D126" s="226" t="s">
        <v>449</v>
      </c>
      <c r="E126" s="228" t="s">
        <v>170</v>
      </c>
      <c r="F126" s="227">
        <v>2</v>
      </c>
      <c r="G126" s="229">
        <v>10.75</v>
      </c>
      <c r="H126" s="229">
        <v>13.87</v>
      </c>
      <c r="I126" s="229">
        <v>27.74</v>
      </c>
    </row>
    <row r="127" spans="1:9" ht="26.4" x14ac:dyDescent="0.3">
      <c r="A127" s="226" t="s">
        <v>450</v>
      </c>
      <c r="B127" s="227" t="s">
        <v>451</v>
      </c>
      <c r="C127" s="226" t="s">
        <v>168</v>
      </c>
      <c r="D127" s="226" t="s">
        <v>452</v>
      </c>
      <c r="E127" s="228" t="s">
        <v>170</v>
      </c>
      <c r="F127" s="227">
        <v>1</v>
      </c>
      <c r="G127" s="229">
        <v>149.13</v>
      </c>
      <c r="H127" s="229">
        <v>192.48</v>
      </c>
      <c r="I127" s="229">
        <v>192.48</v>
      </c>
    </row>
    <row r="128" spans="1:9" x14ac:dyDescent="0.3">
      <c r="A128" s="230" t="s">
        <v>453</v>
      </c>
      <c r="B128" s="230"/>
      <c r="C128" s="230"/>
      <c r="D128" s="230" t="s">
        <v>454</v>
      </c>
      <c r="E128" s="230"/>
      <c r="F128" s="231"/>
      <c r="G128" s="230"/>
      <c r="H128" s="230"/>
      <c r="I128" s="232">
        <v>2299.29</v>
      </c>
    </row>
    <row r="129" spans="1:9" ht="26.4" x14ac:dyDescent="0.3">
      <c r="A129" s="226" t="s">
        <v>455</v>
      </c>
      <c r="B129" s="227" t="s">
        <v>456</v>
      </c>
      <c r="C129" s="226" t="s">
        <v>187</v>
      </c>
      <c r="D129" s="226" t="s">
        <v>457</v>
      </c>
      <c r="E129" s="228" t="s">
        <v>95</v>
      </c>
      <c r="F129" s="227">
        <v>14</v>
      </c>
      <c r="G129" s="229">
        <v>12.97</v>
      </c>
      <c r="H129" s="229">
        <v>16.739999999999998</v>
      </c>
      <c r="I129" s="229">
        <v>234.36</v>
      </c>
    </row>
    <row r="130" spans="1:9" ht="26.4" x14ac:dyDescent="0.3">
      <c r="A130" s="226" t="s">
        <v>458</v>
      </c>
      <c r="B130" s="227" t="s">
        <v>459</v>
      </c>
      <c r="C130" s="226" t="s">
        <v>187</v>
      </c>
      <c r="D130" s="226" t="s">
        <v>460</v>
      </c>
      <c r="E130" s="228" t="s">
        <v>95</v>
      </c>
      <c r="F130" s="227">
        <v>4</v>
      </c>
      <c r="G130" s="229">
        <v>9.43</v>
      </c>
      <c r="H130" s="229">
        <v>12.17</v>
      </c>
      <c r="I130" s="229">
        <v>48.68</v>
      </c>
    </row>
    <row r="131" spans="1:9" ht="39.6" x14ac:dyDescent="0.3">
      <c r="A131" s="226" t="s">
        <v>461</v>
      </c>
      <c r="B131" s="227" t="s">
        <v>462</v>
      </c>
      <c r="C131" s="226" t="s">
        <v>187</v>
      </c>
      <c r="D131" s="226" t="s">
        <v>463</v>
      </c>
      <c r="E131" s="228" t="s">
        <v>95</v>
      </c>
      <c r="F131" s="227">
        <v>24</v>
      </c>
      <c r="G131" s="229">
        <v>15.15</v>
      </c>
      <c r="H131" s="229">
        <v>19.55</v>
      </c>
      <c r="I131" s="229">
        <v>469.2</v>
      </c>
    </row>
    <row r="132" spans="1:9" ht="39.6" x14ac:dyDescent="0.3">
      <c r="A132" s="226" t="s">
        <v>464</v>
      </c>
      <c r="B132" s="227" t="s">
        <v>465</v>
      </c>
      <c r="C132" s="226" t="s">
        <v>187</v>
      </c>
      <c r="D132" s="226" t="s">
        <v>466</v>
      </c>
      <c r="E132" s="228" t="s">
        <v>95</v>
      </c>
      <c r="F132" s="227">
        <v>27</v>
      </c>
      <c r="G132" s="229">
        <v>11.61</v>
      </c>
      <c r="H132" s="229">
        <v>14.98</v>
      </c>
      <c r="I132" s="229">
        <v>404.46</v>
      </c>
    </row>
    <row r="133" spans="1:9" ht="26.4" x14ac:dyDescent="0.3">
      <c r="A133" s="226" t="s">
        <v>467</v>
      </c>
      <c r="B133" s="227" t="s">
        <v>468</v>
      </c>
      <c r="C133" s="226" t="s">
        <v>187</v>
      </c>
      <c r="D133" s="226" t="s">
        <v>469</v>
      </c>
      <c r="E133" s="228" t="s">
        <v>170</v>
      </c>
      <c r="F133" s="227">
        <v>5</v>
      </c>
      <c r="G133" s="229">
        <v>6.88</v>
      </c>
      <c r="H133" s="229">
        <v>8.8800000000000008</v>
      </c>
      <c r="I133" s="229">
        <v>44.4</v>
      </c>
    </row>
    <row r="134" spans="1:9" ht="26.4" x14ac:dyDescent="0.3">
      <c r="A134" s="226" t="s">
        <v>470</v>
      </c>
      <c r="B134" s="227" t="s">
        <v>471</v>
      </c>
      <c r="C134" s="226" t="s">
        <v>187</v>
      </c>
      <c r="D134" s="226" t="s">
        <v>472</v>
      </c>
      <c r="E134" s="228" t="s">
        <v>170</v>
      </c>
      <c r="F134" s="227">
        <v>2</v>
      </c>
      <c r="G134" s="229">
        <v>5.78</v>
      </c>
      <c r="H134" s="229">
        <v>7.46</v>
      </c>
      <c r="I134" s="229">
        <v>14.92</v>
      </c>
    </row>
    <row r="135" spans="1:9" ht="39.6" x14ac:dyDescent="0.3">
      <c r="A135" s="226" t="s">
        <v>473</v>
      </c>
      <c r="B135" s="227" t="s">
        <v>474</v>
      </c>
      <c r="C135" s="226" t="s">
        <v>187</v>
      </c>
      <c r="D135" s="226" t="s">
        <v>475</v>
      </c>
      <c r="E135" s="228" t="s">
        <v>170</v>
      </c>
      <c r="F135" s="227">
        <v>9</v>
      </c>
      <c r="G135" s="229">
        <v>9.11</v>
      </c>
      <c r="H135" s="229">
        <v>11.75</v>
      </c>
      <c r="I135" s="229">
        <v>105.75</v>
      </c>
    </row>
    <row r="136" spans="1:9" ht="39.6" x14ac:dyDescent="0.3">
      <c r="A136" s="226" t="s">
        <v>476</v>
      </c>
      <c r="B136" s="227" t="s">
        <v>477</v>
      </c>
      <c r="C136" s="226" t="s">
        <v>187</v>
      </c>
      <c r="D136" s="226" t="s">
        <v>478</v>
      </c>
      <c r="E136" s="228" t="s">
        <v>170</v>
      </c>
      <c r="F136" s="227">
        <v>10</v>
      </c>
      <c r="G136" s="229">
        <v>8.0299999999999994</v>
      </c>
      <c r="H136" s="229">
        <v>10.36</v>
      </c>
      <c r="I136" s="229">
        <v>103.6</v>
      </c>
    </row>
    <row r="137" spans="1:9" ht="26.4" x14ac:dyDescent="0.3">
      <c r="A137" s="226" t="s">
        <v>479</v>
      </c>
      <c r="B137" s="227" t="s">
        <v>480</v>
      </c>
      <c r="C137" s="226" t="s">
        <v>168</v>
      </c>
      <c r="D137" s="226" t="s">
        <v>481</v>
      </c>
      <c r="E137" s="228" t="s">
        <v>170</v>
      </c>
      <c r="F137" s="227">
        <v>31</v>
      </c>
      <c r="G137" s="229">
        <v>7.41</v>
      </c>
      <c r="H137" s="229">
        <v>9.56</v>
      </c>
      <c r="I137" s="229">
        <v>296.36</v>
      </c>
    </row>
    <row r="138" spans="1:9" ht="26.4" x14ac:dyDescent="0.3">
      <c r="A138" s="226" t="s">
        <v>482</v>
      </c>
      <c r="B138" s="227" t="s">
        <v>483</v>
      </c>
      <c r="C138" s="226" t="s">
        <v>168</v>
      </c>
      <c r="D138" s="226" t="s">
        <v>484</v>
      </c>
      <c r="E138" s="228" t="s">
        <v>170</v>
      </c>
      <c r="F138" s="227">
        <v>38</v>
      </c>
      <c r="G138" s="229">
        <v>7.67</v>
      </c>
      <c r="H138" s="229">
        <v>9.89</v>
      </c>
      <c r="I138" s="229">
        <v>375.82</v>
      </c>
    </row>
    <row r="139" spans="1:9" ht="39.6" x14ac:dyDescent="0.3">
      <c r="A139" s="226" t="s">
        <v>485</v>
      </c>
      <c r="B139" s="227" t="s">
        <v>486</v>
      </c>
      <c r="C139" s="226" t="s">
        <v>187</v>
      </c>
      <c r="D139" s="226" t="s">
        <v>487</v>
      </c>
      <c r="E139" s="228" t="s">
        <v>170</v>
      </c>
      <c r="F139" s="227">
        <v>2</v>
      </c>
      <c r="G139" s="229">
        <v>11.22</v>
      </c>
      <c r="H139" s="229">
        <v>14.48</v>
      </c>
      <c r="I139" s="229">
        <v>28.96</v>
      </c>
    </row>
    <row r="140" spans="1:9" ht="39.6" x14ac:dyDescent="0.3">
      <c r="A140" s="226" t="s">
        <v>488</v>
      </c>
      <c r="B140" s="227" t="s">
        <v>489</v>
      </c>
      <c r="C140" s="226" t="s">
        <v>187</v>
      </c>
      <c r="D140" s="226" t="s">
        <v>490</v>
      </c>
      <c r="E140" s="228" t="s">
        <v>170</v>
      </c>
      <c r="F140" s="227">
        <v>3</v>
      </c>
      <c r="G140" s="229">
        <v>14.53</v>
      </c>
      <c r="H140" s="229">
        <v>18.75</v>
      </c>
      <c r="I140" s="229">
        <v>56.25</v>
      </c>
    </row>
    <row r="141" spans="1:9" ht="39.6" x14ac:dyDescent="0.3">
      <c r="A141" s="226" t="s">
        <v>491</v>
      </c>
      <c r="B141" s="227" t="s">
        <v>492</v>
      </c>
      <c r="C141" s="226" t="s">
        <v>187</v>
      </c>
      <c r="D141" s="226" t="s">
        <v>493</v>
      </c>
      <c r="E141" s="228" t="s">
        <v>170</v>
      </c>
      <c r="F141" s="227">
        <v>3</v>
      </c>
      <c r="G141" s="229">
        <v>9.19</v>
      </c>
      <c r="H141" s="229">
        <v>11.86</v>
      </c>
      <c r="I141" s="229">
        <v>35.58</v>
      </c>
    </row>
    <row r="142" spans="1:9" ht="39.6" x14ac:dyDescent="0.3">
      <c r="A142" s="226" t="s">
        <v>494</v>
      </c>
      <c r="B142" s="227" t="s">
        <v>495</v>
      </c>
      <c r="C142" s="226" t="s">
        <v>187</v>
      </c>
      <c r="D142" s="226" t="s">
        <v>496</v>
      </c>
      <c r="E142" s="228" t="s">
        <v>170</v>
      </c>
      <c r="F142" s="227">
        <v>5</v>
      </c>
      <c r="G142" s="229">
        <v>12.55</v>
      </c>
      <c r="H142" s="229">
        <v>16.190000000000001</v>
      </c>
      <c r="I142" s="229">
        <v>80.95</v>
      </c>
    </row>
    <row r="143" spans="1:9" x14ac:dyDescent="0.3">
      <c r="A143" s="230" t="s">
        <v>497</v>
      </c>
      <c r="B143" s="230"/>
      <c r="C143" s="230"/>
      <c r="D143" s="230" t="s">
        <v>498</v>
      </c>
      <c r="E143" s="230"/>
      <c r="F143" s="231"/>
      <c r="G143" s="230"/>
      <c r="H143" s="230"/>
      <c r="I143" s="232">
        <v>369.95</v>
      </c>
    </row>
    <row r="144" spans="1:9" ht="26.4" x14ac:dyDescent="0.3">
      <c r="A144" s="226" t="s">
        <v>499</v>
      </c>
      <c r="B144" s="227" t="s">
        <v>500</v>
      </c>
      <c r="C144" s="226" t="s">
        <v>168</v>
      </c>
      <c r="D144" s="226" t="s">
        <v>501</v>
      </c>
      <c r="E144" s="228" t="s">
        <v>170</v>
      </c>
      <c r="F144" s="227">
        <v>7</v>
      </c>
      <c r="G144" s="229">
        <v>40.950000000000003</v>
      </c>
      <c r="H144" s="229">
        <v>52.85</v>
      </c>
      <c r="I144" s="229">
        <v>369.95</v>
      </c>
    </row>
    <row r="145" spans="1:9" x14ac:dyDescent="0.3">
      <c r="A145" s="230" t="s">
        <v>502</v>
      </c>
      <c r="B145" s="230"/>
      <c r="C145" s="230"/>
      <c r="D145" s="230" t="s">
        <v>503</v>
      </c>
      <c r="E145" s="230"/>
      <c r="F145" s="231"/>
      <c r="G145" s="230"/>
      <c r="H145" s="230"/>
      <c r="I145" s="232">
        <v>514.98</v>
      </c>
    </row>
    <row r="146" spans="1:9" ht="39.6" x14ac:dyDescent="0.3">
      <c r="A146" s="226" t="s">
        <v>504</v>
      </c>
      <c r="B146" s="227" t="s">
        <v>505</v>
      </c>
      <c r="C146" s="226" t="s">
        <v>168</v>
      </c>
      <c r="D146" s="226" t="s">
        <v>506</v>
      </c>
      <c r="E146" s="228" t="s">
        <v>170</v>
      </c>
      <c r="F146" s="227">
        <v>1</v>
      </c>
      <c r="G146" s="229">
        <v>399</v>
      </c>
      <c r="H146" s="229">
        <v>514.98</v>
      </c>
      <c r="I146" s="229">
        <v>514.98</v>
      </c>
    </row>
    <row r="147" spans="1:9" ht="20.100000000000001" customHeight="1" x14ac:dyDescent="0.3">
      <c r="A147" s="258" t="s">
        <v>160</v>
      </c>
      <c r="B147" s="259"/>
      <c r="C147" s="259"/>
      <c r="D147" s="260"/>
      <c r="E147" s="125" t="s">
        <v>127</v>
      </c>
      <c r="F147" s="126"/>
      <c r="G147" s="126"/>
      <c r="H147" s="127"/>
      <c r="I147" s="128"/>
    </row>
    <row r="148" spans="1:9" ht="20.100000000000001" customHeight="1" x14ac:dyDescent="0.3">
      <c r="A148" s="261"/>
      <c r="B148" s="262"/>
      <c r="C148" s="262"/>
      <c r="D148" s="263"/>
      <c r="E148" s="234" t="s">
        <v>124</v>
      </c>
      <c r="F148" s="235"/>
      <c r="G148" s="235"/>
      <c r="H148" s="236"/>
      <c r="I148" s="129">
        <f>SUMPRODUCT(F14:F146,G14:G146)</f>
        <v>349561.31080000027</v>
      </c>
    </row>
    <row r="149" spans="1:9" ht="20.100000000000001" customHeight="1" x14ac:dyDescent="0.3">
      <c r="A149" s="261"/>
      <c r="B149" s="262"/>
      <c r="C149" s="262"/>
      <c r="D149" s="263"/>
      <c r="E149" s="234" t="s">
        <v>125</v>
      </c>
      <c r="F149" s="235"/>
      <c r="G149" s="235"/>
      <c r="H149" s="236"/>
      <c r="I149" s="129">
        <f>SUMPRODUCT(F13:F146,H13:H146)-SUMPRODUCT(F13:F146,G13:G146)</f>
        <v>87182.065999999759</v>
      </c>
    </row>
    <row r="150" spans="1:9" ht="20.100000000000001" customHeight="1" x14ac:dyDescent="0.3">
      <c r="A150" s="261"/>
      <c r="B150" s="262"/>
      <c r="C150" s="262"/>
      <c r="D150" s="263"/>
      <c r="E150" s="234" t="s">
        <v>126</v>
      </c>
      <c r="F150" s="235"/>
      <c r="G150" s="235"/>
      <c r="H150" s="236"/>
      <c r="I150" s="129">
        <f>SUM(I13,I15,I29,I34,I38,I45,I50,I54,I56,I59,I71,I76,I81,I90,I105,I107)</f>
        <v>436743.17999999993</v>
      </c>
    </row>
    <row r="151" spans="1:9" x14ac:dyDescent="0.3">
      <c r="A151" s="45" t="s">
        <v>161</v>
      </c>
      <c r="B151" s="46"/>
      <c r="C151" s="46"/>
      <c r="D151" s="47"/>
      <c r="E151" s="48"/>
      <c r="F151" s="49"/>
      <c r="G151" s="49"/>
      <c r="H151" s="50"/>
      <c r="I151" s="51"/>
    </row>
    <row r="152" spans="1:9" x14ac:dyDescent="0.3">
      <c r="A152" s="52" t="s">
        <v>72</v>
      </c>
      <c r="B152" s="53"/>
      <c r="C152" s="53"/>
      <c r="D152" s="54"/>
      <c r="E152" s="55"/>
      <c r="F152" s="56"/>
      <c r="G152" s="56"/>
      <c r="H152" s="56"/>
      <c r="I152" s="83"/>
    </row>
    <row r="153" spans="1:9" x14ac:dyDescent="0.3">
      <c r="A153" s="35"/>
      <c r="B153" s="59" t="str">
        <f>Extenso(I150)</f>
        <v>QUATROCENTOS E TRINTA E SEIS MIL SETECENTOS E QUARENTA E TRES REAIS E DEZOITO CENTAVOS</v>
      </c>
      <c r="C153" s="36"/>
      <c r="D153" s="60"/>
      <c r="E153" s="61"/>
      <c r="F153" s="62"/>
      <c r="G153" s="62"/>
      <c r="H153" s="62"/>
      <c r="I153" s="84"/>
    </row>
    <row r="154" spans="1:9" ht="15" customHeight="1" x14ac:dyDescent="0.3">
      <c r="A154" s="64"/>
      <c r="B154" s="64"/>
      <c r="C154" s="64"/>
      <c r="D154" s="65"/>
      <c r="E154" s="66"/>
      <c r="F154" s="67"/>
      <c r="G154" s="67"/>
      <c r="H154" s="67"/>
    </row>
    <row r="155" spans="1:9" ht="15" customHeight="1" x14ac:dyDescent="0.3">
      <c r="A155" s="64"/>
      <c r="B155" s="64"/>
      <c r="C155" s="64"/>
      <c r="D155" s="68"/>
      <c r="E155" s="69"/>
      <c r="F155" s="69"/>
      <c r="G155" s="69"/>
      <c r="H155" s="69"/>
    </row>
  </sheetData>
  <sheetProtection selectLockedCells="1"/>
  <mergeCells count="16">
    <mergeCell ref="A147:D150"/>
    <mergeCell ref="E148:H148"/>
    <mergeCell ref="E149:H149"/>
    <mergeCell ref="E150:H150"/>
    <mergeCell ref="E1:I4"/>
    <mergeCell ref="E5:F5"/>
    <mergeCell ref="G5:I5"/>
    <mergeCell ref="A11:A12"/>
    <mergeCell ref="B11:B12"/>
    <mergeCell ref="C11:C12"/>
    <mergeCell ref="D11:D12"/>
    <mergeCell ref="E11:E12"/>
    <mergeCell ref="A8:I8"/>
    <mergeCell ref="A9:I9"/>
    <mergeCell ref="F11:F12"/>
    <mergeCell ref="G11:I11"/>
  </mergeCells>
  <phoneticPr fontId="17" type="noConversion"/>
  <dataValidations disablePrompts="1" count="1">
    <dataValidation type="list" allowBlank="1" showInputMessage="1" showErrorMessage="1" sqref="E5:F5" xr:uid="{67F49CBE-56C7-40E0-A126-4917B10BC2B2}">
      <formula1>"Leis sociais (Não Desoneradas),Leis sociais (Desoneradas)"</formula1>
    </dataValidation>
  </dataValidations>
  <pageMargins left="0.51181102362204722" right="0.51181102362204722" top="0.78740157480314965" bottom="0.78740157480314965" header="0.31496062992125984" footer="0.31496062992125984"/>
  <pageSetup paperSize="9" scale="82" orientation="landscape" r:id="rId1"/>
  <headerFooter>
    <oddFooter>&amp;L&amp;"-,Negrito"&amp;KFF0000Planilha demonstrativa de orçamento desonerada, não usar como referencia para licitar&amp;RPágina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E0B2-5E65-44F3-8982-A031115293D6}">
  <sheetPr codeName="Planilha4">
    <pageSetUpPr fitToPage="1"/>
  </sheetPr>
  <dimension ref="A1:K434"/>
  <sheetViews>
    <sheetView view="pageBreakPreview" zoomScaleNormal="100" zoomScaleSheetLayoutView="100" workbookViewId="0">
      <pane ySplit="10" topLeftCell="A11" activePane="bottomLeft" state="frozen"/>
      <selection pane="bottomLeft" activeCell="D463" sqref="D463"/>
    </sheetView>
  </sheetViews>
  <sheetFormatPr defaultColWidth="9.109375" defaultRowHeight="14.4" x14ac:dyDescent="0.3"/>
  <cols>
    <col min="1" max="1" width="11.44140625" style="26" bestFit="1" customWidth="1"/>
    <col min="2" max="2" width="13.6640625" style="26" bestFit="1" customWidth="1"/>
    <col min="3" max="3" width="11.44140625" style="26" bestFit="1" customWidth="1"/>
    <col min="4" max="4" width="68.5546875" style="26" bestFit="1" customWidth="1"/>
    <col min="5" max="5" width="17.109375" style="89" customWidth="1"/>
    <col min="6" max="6" width="13.6640625" style="26" customWidth="1"/>
    <col min="7" max="9" width="13.6640625" style="26" bestFit="1" customWidth="1"/>
    <col min="10" max="10" width="16" style="26" bestFit="1" customWidth="1"/>
    <col min="11" max="16384" width="9.109375" style="26"/>
  </cols>
  <sheetData>
    <row r="1" spans="1:11" ht="14.4" customHeight="1" x14ac:dyDescent="0.3">
      <c r="A1" s="85"/>
      <c r="B1" s="115" t="s">
        <v>98</v>
      </c>
      <c r="C1" s="23"/>
      <c r="D1" s="23"/>
      <c r="E1" s="87"/>
      <c r="F1" s="57"/>
      <c r="G1" s="240" t="str">
        <f>'Orç. (N_Des.)'!E1</f>
        <v>OBRA: REFORMA PARA IMPLANTAÇÃO DE UM ELEVADOR DE PASSAGEIROS NO BLOCO BG - UFCG - CAMPUS CAMPINA GRANDE</v>
      </c>
      <c r="H1" s="279"/>
      <c r="I1" s="279"/>
      <c r="J1" s="280"/>
      <c r="K1" s="88"/>
    </row>
    <row r="2" spans="1:11" ht="14.4" customHeight="1" x14ac:dyDescent="0.3">
      <c r="A2" s="86"/>
      <c r="B2" s="116" t="s">
        <v>0</v>
      </c>
      <c r="C2" s="195"/>
      <c r="D2" s="195"/>
      <c r="F2" s="196"/>
      <c r="G2" s="281"/>
      <c r="H2" s="282"/>
      <c r="I2" s="282"/>
      <c r="J2" s="283"/>
      <c r="K2" s="88"/>
    </row>
    <row r="3" spans="1:11" ht="14.4" customHeight="1" x14ac:dyDescent="0.3">
      <c r="A3" s="86"/>
      <c r="B3" s="116" t="s">
        <v>5</v>
      </c>
      <c r="C3" s="197"/>
      <c r="D3" s="197"/>
      <c r="F3" s="196"/>
      <c r="G3" s="281"/>
      <c r="H3" s="282"/>
      <c r="I3" s="282"/>
      <c r="J3" s="283"/>
      <c r="K3" s="88"/>
    </row>
    <row r="4" spans="1:11" ht="14.4" customHeight="1" x14ac:dyDescent="0.3">
      <c r="A4" s="121"/>
      <c r="B4" s="118" t="s">
        <v>99</v>
      </c>
      <c r="C4" s="36"/>
      <c r="D4" s="36"/>
      <c r="E4" s="111"/>
      <c r="F4" s="63"/>
      <c r="G4" s="284"/>
      <c r="H4" s="285"/>
      <c r="I4" s="285"/>
      <c r="J4" s="286"/>
      <c r="K4" s="88"/>
    </row>
    <row r="5" spans="1:11" x14ac:dyDescent="0.3">
      <c r="A5" s="52" t="str">
        <f>'Orç. (N_Des.)'!A5</f>
        <v>TABELAS REFERÊNCIA: SINAPI JUL/2023; ORSE JUN/2023; IOPES MAI/2023; SBC AGO/2023</v>
      </c>
      <c r="B5" s="198"/>
      <c r="C5" s="198"/>
      <c r="D5" s="54"/>
      <c r="E5" s="87"/>
      <c r="F5" s="57"/>
      <c r="G5" s="90" t="s">
        <v>115</v>
      </c>
      <c r="H5" s="91"/>
      <c r="I5" s="92"/>
      <c r="J5" s="93"/>
    </row>
    <row r="6" spans="1:11" x14ac:dyDescent="0.3">
      <c r="A6" s="31" t="str">
        <f>'Orç. (N_Des.)'!A6</f>
        <v>DATA BASE: JUL/2023</v>
      </c>
      <c r="B6" s="22"/>
      <c r="C6" s="22"/>
      <c r="D6" s="68"/>
      <c r="F6" s="196"/>
      <c r="G6" s="94" t="s">
        <v>109</v>
      </c>
      <c r="H6" s="123">
        <f>LS!E44</f>
        <v>1.1341999999999999</v>
      </c>
      <c r="I6" s="95" t="s">
        <v>110</v>
      </c>
      <c r="J6" s="57"/>
    </row>
    <row r="7" spans="1:11" x14ac:dyDescent="0.3">
      <c r="A7" s="199"/>
      <c r="B7" s="36"/>
      <c r="C7" s="36"/>
      <c r="D7" s="110"/>
      <c r="E7" s="111"/>
      <c r="F7" s="63"/>
      <c r="G7" s="96" t="s">
        <v>109</v>
      </c>
      <c r="H7" s="124">
        <f>LS!F44</f>
        <v>0.69750000000000001</v>
      </c>
      <c r="I7" s="97" t="s">
        <v>111</v>
      </c>
      <c r="J7" s="98"/>
      <c r="K7" s="97"/>
    </row>
    <row r="8" spans="1:11" ht="15" x14ac:dyDescent="0.3">
      <c r="A8" s="29" t="s">
        <v>161</v>
      </c>
      <c r="B8" s="22"/>
      <c r="C8" s="22"/>
      <c r="D8" s="68"/>
      <c r="G8" s="99"/>
      <c r="H8" s="100"/>
      <c r="I8" s="101"/>
      <c r="J8" s="102"/>
    </row>
    <row r="9" spans="1:11" ht="15.6" x14ac:dyDescent="0.3">
      <c r="A9" s="103"/>
      <c r="B9" s="104"/>
      <c r="C9" s="104"/>
      <c r="D9" s="104" t="s">
        <v>132</v>
      </c>
      <c r="E9" s="104"/>
      <c r="F9" s="104"/>
      <c r="G9" s="104"/>
      <c r="H9" s="105"/>
      <c r="I9" s="105"/>
      <c r="J9" s="93"/>
    </row>
    <row r="10" spans="1:11" x14ac:dyDescent="0.3">
      <c r="A10" s="106" t="s">
        <v>1</v>
      </c>
      <c r="B10" s="106" t="s">
        <v>74</v>
      </c>
      <c r="C10" s="106" t="s">
        <v>116</v>
      </c>
      <c r="D10" s="106" t="s">
        <v>117</v>
      </c>
      <c r="E10" s="107" t="s">
        <v>118</v>
      </c>
      <c r="F10" s="108"/>
      <c r="G10" s="106" t="s">
        <v>80</v>
      </c>
      <c r="H10" s="109" t="s">
        <v>119</v>
      </c>
      <c r="I10" s="109" t="s">
        <v>120</v>
      </c>
      <c r="J10" s="109" t="s">
        <v>3</v>
      </c>
    </row>
    <row r="11" spans="1:11" ht="14.4" customHeight="1" x14ac:dyDescent="0.3">
      <c r="A11" s="277" t="s">
        <v>793</v>
      </c>
      <c r="B11" s="278"/>
      <c r="C11" s="278"/>
      <c r="D11" s="278"/>
      <c r="E11" s="278"/>
      <c r="F11" s="278"/>
      <c r="G11" s="278"/>
      <c r="H11" s="278"/>
      <c r="I11" s="278"/>
      <c r="J11" s="278"/>
    </row>
    <row r="12" spans="1:11" x14ac:dyDescent="0.3">
      <c r="A12" s="213" t="s">
        <v>166</v>
      </c>
      <c r="B12" s="214" t="s">
        <v>526</v>
      </c>
      <c r="C12" s="213" t="s">
        <v>527</v>
      </c>
      <c r="D12" s="213" t="s">
        <v>528</v>
      </c>
      <c r="E12" s="276" t="s">
        <v>529</v>
      </c>
      <c r="F12" s="276"/>
      <c r="G12" s="215" t="s">
        <v>530</v>
      </c>
      <c r="H12" s="214" t="s">
        <v>96</v>
      </c>
      <c r="I12" s="214" t="s">
        <v>531</v>
      </c>
      <c r="J12" s="214" t="s">
        <v>2</v>
      </c>
    </row>
    <row r="13" spans="1:11" ht="26.4" x14ac:dyDescent="0.3">
      <c r="A13" s="130" t="s">
        <v>513</v>
      </c>
      <c r="B13" s="131" t="s">
        <v>167</v>
      </c>
      <c r="C13" s="130" t="s">
        <v>168</v>
      </c>
      <c r="D13" s="130" t="s">
        <v>169</v>
      </c>
      <c r="E13" s="275" t="s">
        <v>514</v>
      </c>
      <c r="F13" s="275"/>
      <c r="G13" s="132" t="s">
        <v>170</v>
      </c>
      <c r="H13" s="204">
        <v>1</v>
      </c>
      <c r="I13" s="133">
        <v>21196.53</v>
      </c>
      <c r="J13" s="133">
        <v>21196.53</v>
      </c>
    </row>
    <row r="14" spans="1:11" ht="26.4" x14ac:dyDescent="0.3">
      <c r="A14" s="205" t="s">
        <v>515</v>
      </c>
      <c r="B14" s="206" t="s">
        <v>516</v>
      </c>
      <c r="C14" s="205" t="s">
        <v>187</v>
      </c>
      <c r="D14" s="205" t="s">
        <v>517</v>
      </c>
      <c r="E14" s="270" t="s">
        <v>518</v>
      </c>
      <c r="F14" s="270"/>
      <c r="G14" s="207" t="s">
        <v>159</v>
      </c>
      <c r="H14" s="208">
        <v>428.57</v>
      </c>
      <c r="I14" s="209">
        <v>22.67</v>
      </c>
      <c r="J14" s="209">
        <v>9715.68</v>
      </c>
    </row>
    <row r="15" spans="1:11" ht="15" customHeight="1" x14ac:dyDescent="0.3">
      <c r="A15" s="205" t="s">
        <v>515</v>
      </c>
      <c r="B15" s="206" t="s">
        <v>519</v>
      </c>
      <c r="C15" s="205" t="s">
        <v>187</v>
      </c>
      <c r="D15" s="205" t="s">
        <v>520</v>
      </c>
      <c r="E15" s="270" t="s">
        <v>518</v>
      </c>
      <c r="F15" s="270"/>
      <c r="G15" s="207" t="s">
        <v>159</v>
      </c>
      <c r="H15" s="208">
        <v>85.71</v>
      </c>
      <c r="I15" s="209">
        <v>133.94999999999999</v>
      </c>
      <c r="J15" s="209">
        <v>11480.85</v>
      </c>
    </row>
    <row r="16" spans="1:11" x14ac:dyDescent="0.3">
      <c r="A16" s="210"/>
      <c r="B16" s="210"/>
      <c r="C16" s="210"/>
      <c r="D16" s="210"/>
      <c r="E16" s="210" t="s">
        <v>521</v>
      </c>
      <c r="F16" s="211"/>
      <c r="G16" s="210" t="s">
        <v>522</v>
      </c>
      <c r="H16" s="211">
        <v>0</v>
      </c>
      <c r="I16" s="210" t="s">
        <v>523</v>
      </c>
      <c r="J16" s="211">
        <v>0</v>
      </c>
    </row>
    <row r="17" spans="1:10" ht="15" customHeight="1" thickBot="1" x14ac:dyDescent="0.35">
      <c r="A17" s="210"/>
      <c r="B17" s="210"/>
      <c r="C17" s="210"/>
      <c r="D17" s="210"/>
      <c r="E17" s="210" t="s">
        <v>524</v>
      </c>
      <c r="F17" s="211">
        <v>0</v>
      </c>
      <c r="G17" s="210"/>
      <c r="H17" s="272" t="s">
        <v>525</v>
      </c>
      <c r="I17" s="272"/>
      <c r="J17" s="211">
        <v>26046.29</v>
      </c>
    </row>
    <row r="18" spans="1:10" ht="14.4" customHeight="1" thickTop="1" x14ac:dyDescent="0.3">
      <c r="A18" s="212"/>
      <c r="B18" s="212"/>
      <c r="C18" s="212"/>
      <c r="D18" s="212"/>
      <c r="E18" s="212"/>
      <c r="F18" s="212"/>
      <c r="G18" s="212"/>
      <c r="H18" s="212"/>
      <c r="I18" s="212"/>
      <c r="J18" s="212"/>
    </row>
    <row r="19" spans="1:10" x14ac:dyDescent="0.3">
      <c r="A19" s="213" t="s">
        <v>174</v>
      </c>
      <c r="B19" s="214" t="s">
        <v>526</v>
      </c>
      <c r="C19" s="213" t="s">
        <v>527</v>
      </c>
      <c r="D19" s="213" t="s">
        <v>528</v>
      </c>
      <c r="E19" s="276" t="s">
        <v>529</v>
      </c>
      <c r="F19" s="276"/>
      <c r="G19" s="215" t="s">
        <v>530</v>
      </c>
      <c r="H19" s="214" t="s">
        <v>96</v>
      </c>
      <c r="I19" s="214" t="s">
        <v>531</v>
      </c>
      <c r="J19" s="214" t="s">
        <v>2</v>
      </c>
    </row>
    <row r="20" spans="1:10" ht="14.4" customHeight="1" x14ac:dyDescent="0.3">
      <c r="A20" s="130" t="s">
        <v>513</v>
      </c>
      <c r="B20" s="131" t="s">
        <v>175</v>
      </c>
      <c r="C20" s="130" t="s">
        <v>168</v>
      </c>
      <c r="D20" s="130" t="s">
        <v>176</v>
      </c>
      <c r="E20" s="275" t="s">
        <v>514</v>
      </c>
      <c r="F20" s="275"/>
      <c r="G20" s="132" t="s">
        <v>170</v>
      </c>
      <c r="H20" s="204">
        <v>1</v>
      </c>
      <c r="I20" s="133">
        <v>254.59</v>
      </c>
      <c r="J20" s="133">
        <v>254.59</v>
      </c>
    </row>
    <row r="21" spans="1:10" ht="14.4" customHeight="1" x14ac:dyDescent="0.3">
      <c r="A21" s="216" t="s">
        <v>532</v>
      </c>
      <c r="B21" s="217" t="s">
        <v>533</v>
      </c>
      <c r="C21" s="216" t="s">
        <v>168</v>
      </c>
      <c r="D21" s="216" t="s">
        <v>534</v>
      </c>
      <c r="E21" s="271" t="s">
        <v>535</v>
      </c>
      <c r="F21" s="271"/>
      <c r="G21" s="218" t="s">
        <v>170</v>
      </c>
      <c r="H21" s="219">
        <v>1</v>
      </c>
      <c r="I21" s="220">
        <v>254.59</v>
      </c>
      <c r="J21" s="220">
        <v>254.59</v>
      </c>
    </row>
    <row r="22" spans="1:10" x14ac:dyDescent="0.3">
      <c r="A22" s="210"/>
      <c r="B22" s="210"/>
      <c r="C22" s="210"/>
      <c r="D22" s="210"/>
      <c r="E22" s="210" t="s">
        <v>521</v>
      </c>
      <c r="F22" s="211"/>
      <c r="G22" s="210" t="s">
        <v>522</v>
      </c>
      <c r="H22" s="211">
        <v>0</v>
      </c>
      <c r="I22" s="210" t="s">
        <v>523</v>
      </c>
      <c r="J22" s="211">
        <v>0</v>
      </c>
    </row>
    <row r="23" spans="1:10" ht="15" customHeight="1" x14ac:dyDescent="0.3">
      <c r="A23" s="210"/>
      <c r="B23" s="210"/>
      <c r="C23" s="210"/>
      <c r="D23" s="210"/>
      <c r="E23" s="210" t="s">
        <v>524</v>
      </c>
      <c r="F23" s="211">
        <v>0</v>
      </c>
      <c r="G23" s="210"/>
      <c r="H23" s="272" t="s">
        <v>525</v>
      </c>
      <c r="I23" s="272"/>
      <c r="J23" s="211">
        <v>312.83999999999997</v>
      </c>
    </row>
    <row r="24" spans="1:10" x14ac:dyDescent="0.3">
      <c r="A24" s="273" t="s">
        <v>536</v>
      </c>
      <c r="B24" s="273"/>
      <c r="C24" s="273"/>
      <c r="D24" s="273"/>
      <c r="E24" s="273"/>
      <c r="F24" s="273"/>
      <c r="G24" s="273"/>
      <c r="H24" s="273"/>
      <c r="I24" s="273"/>
      <c r="J24" s="273"/>
    </row>
    <row r="25" spans="1:10" ht="15" customHeight="1" thickBot="1" x14ac:dyDescent="0.35">
      <c r="A25" s="274" t="s">
        <v>537</v>
      </c>
      <c r="B25" s="274"/>
      <c r="C25" s="274"/>
      <c r="D25" s="274"/>
      <c r="E25" s="274"/>
      <c r="F25" s="274"/>
      <c r="G25" s="274"/>
      <c r="H25" s="274"/>
      <c r="I25" s="274"/>
      <c r="J25" s="274"/>
    </row>
    <row r="26" spans="1:10" ht="15" thickTop="1" x14ac:dyDescent="0.3">
      <c r="A26" s="212"/>
      <c r="B26" s="212"/>
      <c r="C26" s="212"/>
      <c r="D26" s="212"/>
      <c r="E26" s="212"/>
      <c r="F26" s="212"/>
      <c r="G26" s="212"/>
      <c r="H26" s="212"/>
      <c r="I26" s="212"/>
      <c r="J26" s="212"/>
    </row>
    <row r="27" spans="1:10" x14ac:dyDescent="0.3">
      <c r="A27" s="213" t="s">
        <v>177</v>
      </c>
      <c r="B27" s="214" t="s">
        <v>526</v>
      </c>
      <c r="C27" s="213" t="s">
        <v>527</v>
      </c>
      <c r="D27" s="213" t="s">
        <v>528</v>
      </c>
      <c r="E27" s="276" t="s">
        <v>529</v>
      </c>
      <c r="F27" s="276"/>
      <c r="G27" s="215" t="s">
        <v>530</v>
      </c>
      <c r="H27" s="214" t="s">
        <v>96</v>
      </c>
      <c r="I27" s="214" t="s">
        <v>531</v>
      </c>
      <c r="J27" s="214" t="s">
        <v>2</v>
      </c>
    </row>
    <row r="28" spans="1:10" ht="26.4" x14ac:dyDescent="0.3">
      <c r="A28" s="130" t="s">
        <v>513</v>
      </c>
      <c r="B28" s="131" t="s">
        <v>178</v>
      </c>
      <c r="C28" s="130" t="s">
        <v>168</v>
      </c>
      <c r="D28" s="130" t="s">
        <v>179</v>
      </c>
      <c r="E28" s="275" t="s">
        <v>538</v>
      </c>
      <c r="F28" s="275"/>
      <c r="G28" s="132" t="s">
        <v>180</v>
      </c>
      <c r="H28" s="204">
        <v>1</v>
      </c>
      <c r="I28" s="133">
        <v>354.63</v>
      </c>
      <c r="J28" s="133">
        <v>354.63</v>
      </c>
    </row>
    <row r="29" spans="1:10" ht="26.4" x14ac:dyDescent="0.3">
      <c r="A29" s="205" t="s">
        <v>515</v>
      </c>
      <c r="B29" s="206" t="s">
        <v>539</v>
      </c>
      <c r="C29" s="205" t="s">
        <v>187</v>
      </c>
      <c r="D29" s="205" t="s">
        <v>540</v>
      </c>
      <c r="E29" s="270" t="s">
        <v>518</v>
      </c>
      <c r="F29" s="270"/>
      <c r="G29" s="207" t="s">
        <v>159</v>
      </c>
      <c r="H29" s="208">
        <v>1</v>
      </c>
      <c r="I29" s="209">
        <v>22.94</v>
      </c>
      <c r="J29" s="209">
        <v>22.94</v>
      </c>
    </row>
    <row r="30" spans="1:10" ht="26.4" x14ac:dyDescent="0.3">
      <c r="A30" s="205" t="s">
        <v>515</v>
      </c>
      <c r="B30" s="206" t="s">
        <v>541</v>
      </c>
      <c r="C30" s="205" t="s">
        <v>187</v>
      </c>
      <c r="D30" s="205" t="s">
        <v>542</v>
      </c>
      <c r="E30" s="270" t="s">
        <v>518</v>
      </c>
      <c r="F30" s="270"/>
      <c r="G30" s="207" t="s">
        <v>159</v>
      </c>
      <c r="H30" s="208">
        <v>2</v>
      </c>
      <c r="I30" s="209">
        <v>18.25</v>
      </c>
      <c r="J30" s="209">
        <v>36.5</v>
      </c>
    </row>
    <row r="31" spans="1:10" ht="26.4" x14ac:dyDescent="0.3">
      <c r="A31" s="216" t="s">
        <v>532</v>
      </c>
      <c r="B31" s="217" t="s">
        <v>543</v>
      </c>
      <c r="C31" s="216" t="s">
        <v>187</v>
      </c>
      <c r="D31" s="216" t="s">
        <v>544</v>
      </c>
      <c r="E31" s="271" t="s">
        <v>545</v>
      </c>
      <c r="F31" s="271"/>
      <c r="G31" s="218" t="s">
        <v>95</v>
      </c>
      <c r="H31" s="219">
        <v>1</v>
      </c>
      <c r="I31" s="220">
        <v>2</v>
      </c>
      <c r="J31" s="220">
        <v>2</v>
      </c>
    </row>
    <row r="32" spans="1:10" x14ac:dyDescent="0.3">
      <c r="A32" s="216" t="s">
        <v>532</v>
      </c>
      <c r="B32" s="217" t="s">
        <v>546</v>
      </c>
      <c r="C32" s="216" t="s">
        <v>187</v>
      </c>
      <c r="D32" s="216" t="s">
        <v>547</v>
      </c>
      <c r="E32" s="271" t="s">
        <v>545</v>
      </c>
      <c r="F32" s="271"/>
      <c r="G32" s="218" t="s">
        <v>95</v>
      </c>
      <c r="H32" s="219">
        <v>4</v>
      </c>
      <c r="I32" s="220">
        <v>9.9600000000000009</v>
      </c>
      <c r="J32" s="220">
        <v>39.840000000000003</v>
      </c>
    </row>
    <row r="33" spans="1:10" ht="26.4" x14ac:dyDescent="0.3">
      <c r="A33" s="216" t="s">
        <v>532</v>
      </c>
      <c r="B33" s="217" t="s">
        <v>548</v>
      </c>
      <c r="C33" s="216" t="s">
        <v>187</v>
      </c>
      <c r="D33" s="216" t="s">
        <v>549</v>
      </c>
      <c r="E33" s="271" t="s">
        <v>545</v>
      </c>
      <c r="F33" s="271"/>
      <c r="G33" s="218" t="s">
        <v>180</v>
      </c>
      <c r="H33" s="219">
        <v>1</v>
      </c>
      <c r="I33" s="220">
        <v>250</v>
      </c>
      <c r="J33" s="220">
        <v>250</v>
      </c>
    </row>
    <row r="34" spans="1:10" ht="14.4" customHeight="1" x14ac:dyDescent="0.3">
      <c r="A34" s="216" t="s">
        <v>532</v>
      </c>
      <c r="B34" s="217" t="s">
        <v>550</v>
      </c>
      <c r="C34" s="216" t="s">
        <v>187</v>
      </c>
      <c r="D34" s="216" t="s">
        <v>551</v>
      </c>
      <c r="E34" s="271" t="s">
        <v>545</v>
      </c>
      <c r="F34" s="271"/>
      <c r="G34" s="218" t="s">
        <v>94</v>
      </c>
      <c r="H34" s="219">
        <v>0.15</v>
      </c>
      <c r="I34" s="220">
        <v>22.38</v>
      </c>
      <c r="J34" s="220">
        <v>3.35</v>
      </c>
    </row>
    <row r="35" spans="1:10" x14ac:dyDescent="0.3">
      <c r="A35" s="210"/>
      <c r="B35" s="210"/>
      <c r="C35" s="210"/>
      <c r="D35" s="210"/>
      <c r="E35" s="210" t="s">
        <v>521</v>
      </c>
      <c r="F35" s="211"/>
      <c r="G35" s="210" t="s">
        <v>522</v>
      </c>
      <c r="H35" s="211">
        <v>0</v>
      </c>
      <c r="I35" s="210" t="s">
        <v>523</v>
      </c>
      <c r="J35" s="211">
        <v>0</v>
      </c>
    </row>
    <row r="36" spans="1:10" ht="15" customHeight="1" x14ac:dyDescent="0.3">
      <c r="A36" s="210"/>
      <c r="B36" s="210"/>
      <c r="C36" s="210"/>
      <c r="D36" s="210"/>
      <c r="E36" s="210" t="s">
        <v>524</v>
      </c>
      <c r="F36" s="211">
        <v>0</v>
      </c>
      <c r="G36" s="210"/>
      <c r="H36" s="272" t="s">
        <v>525</v>
      </c>
      <c r="I36" s="272"/>
      <c r="J36" s="211">
        <v>435.76</v>
      </c>
    </row>
    <row r="37" spans="1:10" x14ac:dyDescent="0.3">
      <c r="A37" s="273" t="s">
        <v>536</v>
      </c>
      <c r="B37" s="273"/>
      <c r="C37" s="273"/>
      <c r="D37" s="273"/>
      <c r="E37" s="273"/>
      <c r="F37" s="273"/>
      <c r="G37" s="273"/>
      <c r="H37" s="273"/>
      <c r="I37" s="273"/>
      <c r="J37" s="273"/>
    </row>
    <row r="38" spans="1:10" ht="15" customHeight="1" thickBot="1" x14ac:dyDescent="0.35">
      <c r="A38" s="274" t="s">
        <v>552</v>
      </c>
      <c r="B38" s="274"/>
      <c r="C38" s="274"/>
      <c r="D38" s="274"/>
      <c r="E38" s="274"/>
      <c r="F38" s="274"/>
      <c r="G38" s="274"/>
      <c r="H38" s="274"/>
      <c r="I38" s="274"/>
      <c r="J38" s="274"/>
    </row>
    <row r="39" spans="1:10" ht="15" thickTop="1" x14ac:dyDescent="0.3">
      <c r="A39" s="212"/>
      <c r="B39" s="212"/>
      <c r="C39" s="212"/>
      <c r="D39" s="212"/>
      <c r="E39" s="212"/>
      <c r="F39" s="212"/>
      <c r="G39" s="212"/>
      <c r="H39" s="212"/>
      <c r="I39" s="212"/>
      <c r="J39" s="212"/>
    </row>
    <row r="40" spans="1:10" x14ac:dyDescent="0.3">
      <c r="A40" s="213" t="s">
        <v>181</v>
      </c>
      <c r="B40" s="214" t="s">
        <v>526</v>
      </c>
      <c r="C40" s="213" t="s">
        <v>527</v>
      </c>
      <c r="D40" s="213" t="s">
        <v>528</v>
      </c>
      <c r="E40" s="276" t="s">
        <v>529</v>
      </c>
      <c r="F40" s="276"/>
      <c r="G40" s="215" t="s">
        <v>530</v>
      </c>
      <c r="H40" s="214" t="s">
        <v>96</v>
      </c>
      <c r="I40" s="214" t="s">
        <v>531</v>
      </c>
      <c r="J40" s="214" t="s">
        <v>2</v>
      </c>
    </row>
    <row r="41" spans="1:10" ht="39.6" x14ac:dyDescent="0.3">
      <c r="A41" s="130" t="s">
        <v>513</v>
      </c>
      <c r="B41" s="131" t="s">
        <v>182</v>
      </c>
      <c r="C41" s="130" t="s">
        <v>168</v>
      </c>
      <c r="D41" s="130" t="s">
        <v>183</v>
      </c>
      <c r="E41" s="275" t="s">
        <v>538</v>
      </c>
      <c r="F41" s="275"/>
      <c r="G41" s="132" t="s">
        <v>180</v>
      </c>
      <c r="H41" s="204">
        <v>1</v>
      </c>
      <c r="I41" s="133">
        <v>354.63</v>
      </c>
      <c r="J41" s="133">
        <v>354.63</v>
      </c>
    </row>
    <row r="42" spans="1:10" ht="26.4" x14ac:dyDescent="0.3">
      <c r="A42" s="205" t="s">
        <v>515</v>
      </c>
      <c r="B42" s="206" t="s">
        <v>541</v>
      </c>
      <c r="C42" s="205" t="s">
        <v>187</v>
      </c>
      <c r="D42" s="205" t="s">
        <v>542</v>
      </c>
      <c r="E42" s="270" t="s">
        <v>518</v>
      </c>
      <c r="F42" s="270"/>
      <c r="G42" s="207" t="s">
        <v>159</v>
      </c>
      <c r="H42" s="208">
        <v>2</v>
      </c>
      <c r="I42" s="209">
        <v>18.25</v>
      </c>
      <c r="J42" s="209">
        <v>36.5</v>
      </c>
    </row>
    <row r="43" spans="1:10" ht="26.4" x14ac:dyDescent="0.3">
      <c r="A43" s="205" t="s">
        <v>515</v>
      </c>
      <c r="B43" s="206" t="s">
        <v>539</v>
      </c>
      <c r="C43" s="205" t="s">
        <v>187</v>
      </c>
      <c r="D43" s="205" t="s">
        <v>540</v>
      </c>
      <c r="E43" s="270" t="s">
        <v>518</v>
      </c>
      <c r="F43" s="270"/>
      <c r="G43" s="207" t="s">
        <v>159</v>
      </c>
      <c r="H43" s="208">
        <v>1</v>
      </c>
      <c r="I43" s="209">
        <v>22.94</v>
      </c>
      <c r="J43" s="209">
        <v>22.94</v>
      </c>
    </row>
    <row r="44" spans="1:10" x14ac:dyDescent="0.3">
      <c r="A44" s="216" t="s">
        <v>532</v>
      </c>
      <c r="B44" s="217" t="s">
        <v>550</v>
      </c>
      <c r="C44" s="216" t="s">
        <v>187</v>
      </c>
      <c r="D44" s="216" t="s">
        <v>551</v>
      </c>
      <c r="E44" s="271" t="s">
        <v>545</v>
      </c>
      <c r="F44" s="271"/>
      <c r="G44" s="218" t="s">
        <v>94</v>
      </c>
      <c r="H44" s="219">
        <v>0.15</v>
      </c>
      <c r="I44" s="220">
        <v>22.38</v>
      </c>
      <c r="J44" s="220">
        <v>3.35</v>
      </c>
    </row>
    <row r="45" spans="1:10" ht="26.4" x14ac:dyDescent="0.3">
      <c r="A45" s="216" t="s">
        <v>532</v>
      </c>
      <c r="B45" s="217" t="s">
        <v>548</v>
      </c>
      <c r="C45" s="216" t="s">
        <v>187</v>
      </c>
      <c r="D45" s="216" t="s">
        <v>549</v>
      </c>
      <c r="E45" s="271" t="s">
        <v>545</v>
      </c>
      <c r="F45" s="271"/>
      <c r="G45" s="218" t="s">
        <v>180</v>
      </c>
      <c r="H45" s="219">
        <v>1</v>
      </c>
      <c r="I45" s="220">
        <v>250</v>
      </c>
      <c r="J45" s="220">
        <v>250</v>
      </c>
    </row>
    <row r="46" spans="1:10" ht="26.4" x14ac:dyDescent="0.3">
      <c r="A46" s="216" t="s">
        <v>532</v>
      </c>
      <c r="B46" s="217" t="s">
        <v>543</v>
      </c>
      <c r="C46" s="216" t="s">
        <v>187</v>
      </c>
      <c r="D46" s="216" t="s">
        <v>544</v>
      </c>
      <c r="E46" s="271" t="s">
        <v>545</v>
      </c>
      <c r="F46" s="271"/>
      <c r="G46" s="218" t="s">
        <v>95</v>
      </c>
      <c r="H46" s="219">
        <v>1</v>
      </c>
      <c r="I46" s="220">
        <v>2</v>
      </c>
      <c r="J46" s="220">
        <v>2</v>
      </c>
    </row>
    <row r="47" spans="1:10" ht="14.4" customHeight="1" x14ac:dyDescent="0.3">
      <c r="A47" s="216" t="s">
        <v>532</v>
      </c>
      <c r="B47" s="217" t="s">
        <v>546</v>
      </c>
      <c r="C47" s="216" t="s">
        <v>187</v>
      </c>
      <c r="D47" s="216" t="s">
        <v>547</v>
      </c>
      <c r="E47" s="271" t="s">
        <v>545</v>
      </c>
      <c r="F47" s="271"/>
      <c r="G47" s="218" t="s">
        <v>95</v>
      </c>
      <c r="H47" s="219">
        <v>4</v>
      </c>
      <c r="I47" s="220">
        <v>9.9600000000000009</v>
      </c>
      <c r="J47" s="220">
        <v>39.840000000000003</v>
      </c>
    </row>
    <row r="48" spans="1:10" x14ac:dyDescent="0.3">
      <c r="A48" s="210"/>
      <c r="B48" s="210"/>
      <c r="C48" s="210"/>
      <c r="D48" s="210"/>
      <c r="E48" s="210" t="s">
        <v>521</v>
      </c>
      <c r="F48" s="211"/>
      <c r="G48" s="210" t="s">
        <v>522</v>
      </c>
      <c r="H48" s="211">
        <v>0</v>
      </c>
      <c r="I48" s="210" t="s">
        <v>523</v>
      </c>
      <c r="J48" s="211">
        <v>0</v>
      </c>
    </row>
    <row r="49" spans="1:10" ht="15" customHeight="1" x14ac:dyDescent="0.3">
      <c r="A49" s="210"/>
      <c r="B49" s="210"/>
      <c r="C49" s="210"/>
      <c r="D49" s="210"/>
      <c r="E49" s="210" t="s">
        <v>524</v>
      </c>
      <c r="F49" s="211">
        <v>0</v>
      </c>
      <c r="G49" s="210"/>
      <c r="H49" s="272" t="s">
        <v>525</v>
      </c>
      <c r="I49" s="272"/>
      <c r="J49" s="211">
        <v>435.76</v>
      </c>
    </row>
    <row r="50" spans="1:10" x14ac:dyDescent="0.3">
      <c r="A50" s="273" t="s">
        <v>536</v>
      </c>
      <c r="B50" s="273"/>
      <c r="C50" s="273"/>
      <c r="D50" s="273"/>
      <c r="E50" s="273"/>
      <c r="F50" s="273"/>
      <c r="G50" s="273"/>
      <c r="H50" s="273"/>
      <c r="I50" s="273"/>
      <c r="J50" s="273"/>
    </row>
    <row r="51" spans="1:10" ht="15" customHeight="1" thickBot="1" x14ac:dyDescent="0.35">
      <c r="A51" s="274" t="s">
        <v>552</v>
      </c>
      <c r="B51" s="274"/>
      <c r="C51" s="274"/>
      <c r="D51" s="274"/>
      <c r="E51" s="274"/>
      <c r="F51" s="274"/>
      <c r="G51" s="274"/>
      <c r="H51" s="274"/>
      <c r="I51" s="274"/>
      <c r="J51" s="274"/>
    </row>
    <row r="52" spans="1:10" ht="14.4" customHeight="1" thickTop="1" x14ac:dyDescent="0.3">
      <c r="A52" s="212"/>
      <c r="B52" s="212"/>
      <c r="C52" s="212"/>
      <c r="D52" s="212"/>
      <c r="E52" s="212"/>
      <c r="F52" s="212"/>
      <c r="G52" s="212"/>
      <c r="H52" s="212"/>
      <c r="I52" s="212"/>
      <c r="J52" s="212"/>
    </row>
    <row r="53" spans="1:10" ht="26.4" customHeight="1" x14ac:dyDescent="0.3">
      <c r="A53" s="213" t="s">
        <v>366</v>
      </c>
      <c r="B53" s="214" t="s">
        <v>526</v>
      </c>
      <c r="C53" s="213" t="s">
        <v>527</v>
      </c>
      <c r="D53" s="213" t="s">
        <v>528</v>
      </c>
      <c r="E53" s="276" t="s">
        <v>529</v>
      </c>
      <c r="F53" s="276"/>
      <c r="G53" s="215" t="s">
        <v>530</v>
      </c>
      <c r="H53" s="214" t="s">
        <v>96</v>
      </c>
      <c r="I53" s="214" t="s">
        <v>531</v>
      </c>
      <c r="J53" s="214" t="s">
        <v>2</v>
      </c>
    </row>
    <row r="54" spans="1:10" ht="26.4" customHeight="1" x14ac:dyDescent="0.3">
      <c r="A54" s="130" t="s">
        <v>513</v>
      </c>
      <c r="B54" s="131" t="s">
        <v>367</v>
      </c>
      <c r="C54" s="130" t="s">
        <v>168</v>
      </c>
      <c r="D54" s="130" t="s">
        <v>348</v>
      </c>
      <c r="E54" s="275" t="s">
        <v>518</v>
      </c>
      <c r="F54" s="275"/>
      <c r="G54" s="132" t="s">
        <v>180</v>
      </c>
      <c r="H54" s="204">
        <v>1</v>
      </c>
      <c r="I54" s="133">
        <v>110.47</v>
      </c>
      <c r="J54" s="133">
        <v>110.47</v>
      </c>
    </row>
    <row r="55" spans="1:10" ht="26.4" customHeight="1" x14ac:dyDescent="0.3">
      <c r="A55" s="205" t="s">
        <v>515</v>
      </c>
      <c r="B55" s="206" t="s">
        <v>553</v>
      </c>
      <c r="C55" s="205" t="s">
        <v>187</v>
      </c>
      <c r="D55" s="205" t="s">
        <v>554</v>
      </c>
      <c r="E55" s="270" t="s">
        <v>555</v>
      </c>
      <c r="F55" s="270"/>
      <c r="G55" s="207" t="s">
        <v>556</v>
      </c>
      <c r="H55" s="208">
        <v>4.4000000000000003E-3</v>
      </c>
      <c r="I55" s="209">
        <v>21.73</v>
      </c>
      <c r="J55" s="209">
        <v>0.09</v>
      </c>
    </row>
    <row r="56" spans="1:10" ht="26.4" customHeight="1" x14ac:dyDescent="0.3">
      <c r="A56" s="205" t="s">
        <v>515</v>
      </c>
      <c r="B56" s="206" t="s">
        <v>557</v>
      </c>
      <c r="C56" s="205" t="s">
        <v>187</v>
      </c>
      <c r="D56" s="205" t="s">
        <v>558</v>
      </c>
      <c r="E56" s="270" t="s">
        <v>555</v>
      </c>
      <c r="F56" s="270"/>
      <c r="G56" s="207" t="s">
        <v>559</v>
      </c>
      <c r="H56" s="208">
        <v>1.9099999999999999E-2</v>
      </c>
      <c r="I56" s="209">
        <v>20.69</v>
      </c>
      <c r="J56" s="209">
        <v>0.39</v>
      </c>
    </row>
    <row r="57" spans="1:10" ht="26.4" x14ac:dyDescent="0.3">
      <c r="A57" s="205" t="s">
        <v>515</v>
      </c>
      <c r="B57" s="206" t="s">
        <v>539</v>
      </c>
      <c r="C57" s="205" t="s">
        <v>187</v>
      </c>
      <c r="D57" s="205" t="s">
        <v>540</v>
      </c>
      <c r="E57" s="270" t="s">
        <v>518</v>
      </c>
      <c r="F57" s="270"/>
      <c r="G57" s="207" t="s">
        <v>159</v>
      </c>
      <c r="H57" s="208">
        <v>0.61270000000000002</v>
      </c>
      <c r="I57" s="209">
        <v>22.94</v>
      </c>
      <c r="J57" s="209">
        <v>14.05</v>
      </c>
    </row>
    <row r="58" spans="1:10" ht="26.4" x14ac:dyDescent="0.3">
      <c r="A58" s="205" t="s">
        <v>515</v>
      </c>
      <c r="B58" s="206" t="s">
        <v>560</v>
      </c>
      <c r="C58" s="205" t="s">
        <v>187</v>
      </c>
      <c r="D58" s="205" t="s">
        <v>561</v>
      </c>
      <c r="E58" s="270" t="s">
        <v>518</v>
      </c>
      <c r="F58" s="270"/>
      <c r="G58" s="207" t="s">
        <v>159</v>
      </c>
      <c r="H58" s="208">
        <v>0.20419999999999999</v>
      </c>
      <c r="I58" s="209">
        <v>18.149999999999999</v>
      </c>
      <c r="J58" s="209">
        <v>3.7</v>
      </c>
    </row>
    <row r="59" spans="1:10" ht="26.4" x14ac:dyDescent="0.3">
      <c r="A59" s="216" t="s">
        <v>532</v>
      </c>
      <c r="B59" s="217" t="s">
        <v>562</v>
      </c>
      <c r="C59" s="216" t="s">
        <v>187</v>
      </c>
      <c r="D59" s="216" t="s">
        <v>563</v>
      </c>
      <c r="E59" s="271" t="s">
        <v>545</v>
      </c>
      <c r="F59" s="271"/>
      <c r="G59" s="218" t="s">
        <v>95</v>
      </c>
      <c r="H59" s="219">
        <v>1.2273000000000001</v>
      </c>
      <c r="I59" s="220">
        <v>20.53</v>
      </c>
      <c r="J59" s="220">
        <v>25.19</v>
      </c>
    </row>
    <row r="60" spans="1:10" x14ac:dyDescent="0.3">
      <c r="A60" s="216" t="s">
        <v>532</v>
      </c>
      <c r="B60" s="217" t="s">
        <v>564</v>
      </c>
      <c r="C60" s="216" t="s">
        <v>187</v>
      </c>
      <c r="D60" s="216" t="s">
        <v>565</v>
      </c>
      <c r="E60" s="271" t="s">
        <v>545</v>
      </c>
      <c r="F60" s="271"/>
      <c r="G60" s="218" t="s">
        <v>94</v>
      </c>
      <c r="H60" s="219">
        <v>4.2799999999999998E-2</v>
      </c>
      <c r="I60" s="220">
        <v>22</v>
      </c>
      <c r="J60" s="220">
        <v>0.94</v>
      </c>
    </row>
    <row r="61" spans="1:10" ht="26.4" x14ac:dyDescent="0.3">
      <c r="A61" s="216" t="s">
        <v>532</v>
      </c>
      <c r="B61" s="217" t="s">
        <v>566</v>
      </c>
      <c r="C61" s="216" t="s">
        <v>187</v>
      </c>
      <c r="D61" s="216" t="s">
        <v>567</v>
      </c>
      <c r="E61" s="271" t="s">
        <v>545</v>
      </c>
      <c r="F61" s="271"/>
      <c r="G61" s="218" t="s">
        <v>170</v>
      </c>
      <c r="H61" s="219">
        <v>4</v>
      </c>
      <c r="I61" s="220">
        <v>1.02</v>
      </c>
      <c r="J61" s="220">
        <v>4.08</v>
      </c>
    </row>
    <row r="62" spans="1:10" ht="26.4" x14ac:dyDescent="0.3">
      <c r="A62" s="216" t="s">
        <v>532</v>
      </c>
      <c r="B62" s="217" t="s">
        <v>568</v>
      </c>
      <c r="C62" s="216" t="s">
        <v>187</v>
      </c>
      <c r="D62" s="216" t="s">
        <v>569</v>
      </c>
      <c r="E62" s="271" t="s">
        <v>545</v>
      </c>
      <c r="F62" s="271"/>
      <c r="G62" s="218" t="s">
        <v>95</v>
      </c>
      <c r="H62" s="219">
        <v>1.6922999999999999</v>
      </c>
      <c r="I62" s="220">
        <v>24.36</v>
      </c>
      <c r="J62" s="220">
        <v>41.22</v>
      </c>
    </row>
    <row r="63" spans="1:10" ht="26.4" x14ac:dyDescent="0.3">
      <c r="A63" s="216" t="s">
        <v>532</v>
      </c>
      <c r="B63" s="217" t="s">
        <v>570</v>
      </c>
      <c r="C63" s="216" t="s">
        <v>187</v>
      </c>
      <c r="D63" s="216" t="s">
        <v>571</v>
      </c>
      <c r="E63" s="271" t="s">
        <v>545</v>
      </c>
      <c r="F63" s="271"/>
      <c r="G63" s="218" t="s">
        <v>95</v>
      </c>
      <c r="H63" s="219">
        <v>0.2</v>
      </c>
      <c r="I63" s="220">
        <v>13.04</v>
      </c>
      <c r="J63" s="220">
        <v>2.6</v>
      </c>
    </row>
    <row r="64" spans="1:10" ht="14.4" customHeight="1" x14ac:dyDescent="0.3">
      <c r="A64" s="216" t="s">
        <v>532</v>
      </c>
      <c r="B64" s="217" t="s">
        <v>572</v>
      </c>
      <c r="C64" s="216" t="s">
        <v>187</v>
      </c>
      <c r="D64" s="216" t="s">
        <v>573</v>
      </c>
      <c r="E64" s="271" t="s">
        <v>545</v>
      </c>
      <c r="F64" s="271"/>
      <c r="G64" s="218" t="s">
        <v>180</v>
      </c>
      <c r="H64" s="219">
        <v>1.050038</v>
      </c>
      <c r="I64" s="220">
        <v>17.350000000000001</v>
      </c>
      <c r="J64" s="220">
        <v>18.21</v>
      </c>
    </row>
    <row r="65" spans="1:10" x14ac:dyDescent="0.3">
      <c r="A65" s="210"/>
      <c r="B65" s="210"/>
      <c r="C65" s="210"/>
      <c r="D65" s="210"/>
      <c r="E65" s="210" t="s">
        <v>521</v>
      </c>
      <c r="F65" s="211"/>
      <c r="G65" s="210" t="s">
        <v>522</v>
      </c>
      <c r="H65" s="211">
        <v>0</v>
      </c>
      <c r="I65" s="210" t="s">
        <v>523</v>
      </c>
      <c r="J65" s="211">
        <v>0</v>
      </c>
    </row>
    <row r="66" spans="1:10" ht="15" customHeight="1" x14ac:dyDescent="0.3">
      <c r="A66" s="210"/>
      <c r="B66" s="210"/>
      <c r="C66" s="210"/>
      <c r="D66" s="210"/>
      <c r="E66" s="210" t="s">
        <v>524</v>
      </c>
      <c r="F66" s="211">
        <v>0</v>
      </c>
      <c r="G66" s="210"/>
      <c r="H66" s="272" t="s">
        <v>525</v>
      </c>
      <c r="I66" s="272"/>
      <c r="J66" s="211">
        <v>135.74</v>
      </c>
    </row>
    <row r="67" spans="1:10" x14ac:dyDescent="0.3">
      <c r="A67" s="273" t="s">
        <v>536</v>
      </c>
      <c r="B67" s="273"/>
      <c r="C67" s="273"/>
      <c r="D67" s="273"/>
      <c r="E67" s="273"/>
      <c r="F67" s="273"/>
      <c r="G67" s="273"/>
      <c r="H67" s="273"/>
      <c r="I67" s="273"/>
      <c r="J67" s="273"/>
    </row>
    <row r="68" spans="1:10" ht="15" customHeight="1" thickBot="1" x14ac:dyDescent="0.35">
      <c r="A68" s="274" t="s">
        <v>574</v>
      </c>
      <c r="B68" s="274"/>
      <c r="C68" s="274"/>
      <c r="D68" s="274"/>
      <c r="E68" s="274"/>
      <c r="F68" s="274"/>
      <c r="G68" s="274"/>
      <c r="H68" s="274"/>
      <c r="I68" s="274"/>
      <c r="J68" s="274"/>
    </row>
    <row r="69" spans="1:10" ht="15" thickTop="1" x14ac:dyDescent="0.3">
      <c r="A69" s="212"/>
      <c r="B69" s="212"/>
      <c r="C69" s="212"/>
      <c r="D69" s="212"/>
      <c r="E69" s="212"/>
      <c r="F69" s="212"/>
      <c r="G69" s="212"/>
      <c r="H69" s="212"/>
      <c r="I69" s="212"/>
      <c r="J69" s="212"/>
    </row>
    <row r="70" spans="1:10" x14ac:dyDescent="0.3">
      <c r="A70" s="213" t="s">
        <v>278</v>
      </c>
      <c r="B70" s="214" t="s">
        <v>526</v>
      </c>
      <c r="C70" s="213" t="s">
        <v>527</v>
      </c>
      <c r="D70" s="213" t="s">
        <v>528</v>
      </c>
      <c r="E70" s="276" t="s">
        <v>529</v>
      </c>
      <c r="F70" s="276"/>
      <c r="G70" s="215" t="s">
        <v>530</v>
      </c>
      <c r="H70" s="214" t="s">
        <v>96</v>
      </c>
      <c r="I70" s="214" t="s">
        <v>531</v>
      </c>
      <c r="J70" s="214" t="s">
        <v>2</v>
      </c>
    </row>
    <row r="71" spans="1:10" ht="26.4" customHeight="1" x14ac:dyDescent="0.3">
      <c r="A71" s="130" t="s">
        <v>513</v>
      </c>
      <c r="B71" s="131" t="s">
        <v>279</v>
      </c>
      <c r="C71" s="130" t="s">
        <v>168</v>
      </c>
      <c r="D71" s="130" t="s">
        <v>280</v>
      </c>
      <c r="E71" s="275" t="s">
        <v>518</v>
      </c>
      <c r="F71" s="275"/>
      <c r="G71" s="132" t="s">
        <v>95</v>
      </c>
      <c r="H71" s="204">
        <v>1</v>
      </c>
      <c r="I71" s="133">
        <v>18.510000000000002</v>
      </c>
      <c r="J71" s="133">
        <v>18.510000000000002</v>
      </c>
    </row>
    <row r="72" spans="1:10" ht="26.4" x14ac:dyDescent="0.3">
      <c r="A72" s="205" t="s">
        <v>515</v>
      </c>
      <c r="B72" s="206" t="s">
        <v>575</v>
      </c>
      <c r="C72" s="205" t="s">
        <v>187</v>
      </c>
      <c r="D72" s="205" t="s">
        <v>576</v>
      </c>
      <c r="E72" s="270" t="s">
        <v>518</v>
      </c>
      <c r="F72" s="270"/>
      <c r="G72" s="207" t="s">
        <v>196</v>
      </c>
      <c r="H72" s="208">
        <v>1E-3</v>
      </c>
      <c r="I72" s="209">
        <v>464.78</v>
      </c>
      <c r="J72" s="209">
        <v>0.46</v>
      </c>
    </row>
    <row r="73" spans="1:10" ht="26.4" customHeight="1" x14ac:dyDescent="0.3">
      <c r="A73" s="205" t="s">
        <v>515</v>
      </c>
      <c r="B73" s="206" t="s">
        <v>577</v>
      </c>
      <c r="C73" s="205" t="s">
        <v>187</v>
      </c>
      <c r="D73" s="205" t="s">
        <v>578</v>
      </c>
      <c r="E73" s="270" t="s">
        <v>579</v>
      </c>
      <c r="F73" s="270"/>
      <c r="G73" s="207" t="s">
        <v>196</v>
      </c>
      <c r="H73" s="208">
        <v>1.0999999999999999E-2</v>
      </c>
      <c r="I73" s="209">
        <v>250.11</v>
      </c>
      <c r="J73" s="209">
        <v>2.75</v>
      </c>
    </row>
    <row r="74" spans="1:10" ht="26.4" x14ac:dyDescent="0.3">
      <c r="A74" s="205" t="s">
        <v>515</v>
      </c>
      <c r="B74" s="206" t="s">
        <v>541</v>
      </c>
      <c r="C74" s="205" t="s">
        <v>187</v>
      </c>
      <c r="D74" s="205" t="s">
        <v>542</v>
      </c>
      <c r="E74" s="270" t="s">
        <v>518</v>
      </c>
      <c r="F74" s="270"/>
      <c r="G74" s="207" t="s">
        <v>159</v>
      </c>
      <c r="H74" s="208">
        <v>0.36</v>
      </c>
      <c r="I74" s="209">
        <v>18.25</v>
      </c>
      <c r="J74" s="209">
        <v>6.57</v>
      </c>
    </row>
    <row r="75" spans="1:10" ht="39.6" x14ac:dyDescent="0.3">
      <c r="A75" s="205" t="s">
        <v>515</v>
      </c>
      <c r="B75" s="206" t="s">
        <v>580</v>
      </c>
      <c r="C75" s="205" t="s">
        <v>187</v>
      </c>
      <c r="D75" s="205" t="s">
        <v>581</v>
      </c>
      <c r="E75" s="270" t="s">
        <v>579</v>
      </c>
      <c r="F75" s="270"/>
      <c r="G75" s="207" t="s">
        <v>196</v>
      </c>
      <c r="H75" s="208">
        <v>1.0999999999999999E-2</v>
      </c>
      <c r="I75" s="209">
        <v>413.13</v>
      </c>
      <c r="J75" s="209">
        <v>4.54</v>
      </c>
    </row>
    <row r="76" spans="1:10" ht="14.4" customHeight="1" x14ac:dyDescent="0.3">
      <c r="A76" s="205" t="s">
        <v>515</v>
      </c>
      <c r="B76" s="206" t="s">
        <v>582</v>
      </c>
      <c r="C76" s="205" t="s">
        <v>187</v>
      </c>
      <c r="D76" s="205" t="s">
        <v>583</v>
      </c>
      <c r="E76" s="270" t="s">
        <v>518</v>
      </c>
      <c r="F76" s="270"/>
      <c r="G76" s="207" t="s">
        <v>159</v>
      </c>
      <c r="H76" s="208">
        <v>0.18</v>
      </c>
      <c r="I76" s="209">
        <v>23.31</v>
      </c>
      <c r="J76" s="209">
        <v>4.1900000000000004</v>
      </c>
    </row>
    <row r="77" spans="1:10" x14ac:dyDescent="0.3">
      <c r="A77" s="210"/>
      <c r="B77" s="210"/>
      <c r="C77" s="210"/>
      <c r="D77" s="210"/>
      <c r="E77" s="210" t="s">
        <v>521</v>
      </c>
      <c r="F77" s="211"/>
      <c r="G77" s="210" t="s">
        <v>522</v>
      </c>
      <c r="H77" s="211">
        <v>0</v>
      </c>
      <c r="I77" s="210" t="s">
        <v>523</v>
      </c>
      <c r="J77" s="211">
        <v>0</v>
      </c>
    </row>
    <row r="78" spans="1:10" ht="15" customHeight="1" x14ac:dyDescent="0.3">
      <c r="A78" s="210"/>
      <c r="B78" s="210"/>
      <c r="C78" s="210"/>
      <c r="D78" s="210"/>
      <c r="E78" s="210" t="s">
        <v>524</v>
      </c>
      <c r="F78" s="211">
        <v>0</v>
      </c>
      <c r="G78" s="210"/>
      <c r="H78" s="272" t="s">
        <v>525</v>
      </c>
      <c r="I78" s="272"/>
      <c r="J78" s="211">
        <v>22.74</v>
      </c>
    </row>
    <row r="79" spans="1:10" x14ac:dyDescent="0.3">
      <c r="A79" s="273" t="s">
        <v>536</v>
      </c>
      <c r="B79" s="273"/>
      <c r="C79" s="273"/>
      <c r="D79" s="273"/>
      <c r="E79" s="273"/>
      <c r="F79" s="273"/>
      <c r="G79" s="273"/>
      <c r="H79" s="273"/>
      <c r="I79" s="273"/>
      <c r="J79" s="273"/>
    </row>
    <row r="80" spans="1:10" ht="15" customHeight="1" thickBot="1" x14ac:dyDescent="0.35">
      <c r="A80" s="274" t="s">
        <v>584</v>
      </c>
      <c r="B80" s="274"/>
      <c r="C80" s="274"/>
      <c r="D80" s="274"/>
      <c r="E80" s="274"/>
      <c r="F80" s="274"/>
      <c r="G80" s="274"/>
      <c r="H80" s="274"/>
      <c r="I80" s="274"/>
      <c r="J80" s="274"/>
    </row>
    <row r="81" spans="1:10" ht="26.4" customHeight="1" thickTop="1" x14ac:dyDescent="0.3">
      <c r="A81" s="212"/>
      <c r="B81" s="212"/>
      <c r="C81" s="212"/>
      <c r="D81" s="212"/>
      <c r="E81" s="212"/>
      <c r="F81" s="212"/>
      <c r="G81" s="212"/>
      <c r="H81" s="212"/>
      <c r="I81" s="212"/>
      <c r="J81" s="212"/>
    </row>
    <row r="82" spans="1:10" x14ac:dyDescent="0.3">
      <c r="A82" s="213" t="s">
        <v>285</v>
      </c>
      <c r="B82" s="214" t="s">
        <v>526</v>
      </c>
      <c r="C82" s="213" t="s">
        <v>527</v>
      </c>
      <c r="D82" s="213" t="s">
        <v>528</v>
      </c>
      <c r="E82" s="276" t="s">
        <v>529</v>
      </c>
      <c r="F82" s="276"/>
      <c r="G82" s="215" t="s">
        <v>530</v>
      </c>
      <c r="H82" s="214" t="s">
        <v>96</v>
      </c>
      <c r="I82" s="214" t="s">
        <v>531</v>
      </c>
      <c r="J82" s="214" t="s">
        <v>2</v>
      </c>
    </row>
    <row r="83" spans="1:10" ht="39.6" customHeight="1" x14ac:dyDescent="0.3">
      <c r="A83" s="130" t="s">
        <v>513</v>
      </c>
      <c r="B83" s="131" t="s">
        <v>239</v>
      </c>
      <c r="C83" s="130" t="s">
        <v>168</v>
      </c>
      <c r="D83" s="130" t="s">
        <v>240</v>
      </c>
      <c r="E83" s="275" t="s">
        <v>585</v>
      </c>
      <c r="F83" s="275"/>
      <c r="G83" s="132" t="s">
        <v>196</v>
      </c>
      <c r="H83" s="204">
        <v>1</v>
      </c>
      <c r="I83" s="133">
        <v>69.290000000000006</v>
      </c>
      <c r="J83" s="133">
        <v>69.290000000000006</v>
      </c>
    </row>
    <row r="84" spans="1:10" ht="26.4" x14ac:dyDescent="0.3">
      <c r="A84" s="205" t="s">
        <v>515</v>
      </c>
      <c r="B84" s="206" t="s">
        <v>541</v>
      </c>
      <c r="C84" s="205" t="s">
        <v>187</v>
      </c>
      <c r="D84" s="205" t="s">
        <v>542</v>
      </c>
      <c r="E84" s="270" t="s">
        <v>518</v>
      </c>
      <c r="F84" s="270"/>
      <c r="G84" s="207" t="s">
        <v>159</v>
      </c>
      <c r="H84" s="208">
        <v>1.5</v>
      </c>
      <c r="I84" s="209">
        <v>18.25</v>
      </c>
      <c r="J84" s="209">
        <v>27.37</v>
      </c>
    </row>
    <row r="85" spans="1:10" ht="39.6" customHeight="1" x14ac:dyDescent="0.3">
      <c r="A85" s="205" t="s">
        <v>515</v>
      </c>
      <c r="B85" s="206" t="s">
        <v>586</v>
      </c>
      <c r="C85" s="205" t="s">
        <v>187</v>
      </c>
      <c r="D85" s="205" t="s">
        <v>587</v>
      </c>
      <c r="E85" s="270" t="s">
        <v>555</v>
      </c>
      <c r="F85" s="270"/>
      <c r="G85" s="207" t="s">
        <v>556</v>
      </c>
      <c r="H85" s="208">
        <v>0.2</v>
      </c>
      <c r="I85" s="209">
        <v>8.84</v>
      </c>
      <c r="J85" s="209">
        <v>1.76</v>
      </c>
    </row>
    <row r="86" spans="1:10" ht="14.4" customHeight="1" x14ac:dyDescent="0.3">
      <c r="A86" s="216" t="s">
        <v>532</v>
      </c>
      <c r="B86" s="217" t="s">
        <v>588</v>
      </c>
      <c r="C86" s="216" t="s">
        <v>187</v>
      </c>
      <c r="D86" s="216" t="s">
        <v>589</v>
      </c>
      <c r="E86" s="271" t="s">
        <v>545</v>
      </c>
      <c r="F86" s="271"/>
      <c r="G86" s="218" t="s">
        <v>196</v>
      </c>
      <c r="H86" s="219">
        <v>1.1000000000000001</v>
      </c>
      <c r="I86" s="220">
        <v>36.51</v>
      </c>
      <c r="J86" s="220">
        <v>40.159999999999997</v>
      </c>
    </row>
    <row r="87" spans="1:10" x14ac:dyDescent="0.3">
      <c r="A87" s="210"/>
      <c r="B87" s="210"/>
      <c r="C87" s="210"/>
      <c r="D87" s="210"/>
      <c r="E87" s="210" t="s">
        <v>521</v>
      </c>
      <c r="F87" s="211"/>
      <c r="G87" s="210" t="s">
        <v>522</v>
      </c>
      <c r="H87" s="211">
        <v>0</v>
      </c>
      <c r="I87" s="210" t="s">
        <v>523</v>
      </c>
      <c r="J87" s="211">
        <v>0</v>
      </c>
    </row>
    <row r="88" spans="1:10" ht="15" customHeight="1" x14ac:dyDescent="0.3">
      <c r="A88" s="210"/>
      <c r="B88" s="210"/>
      <c r="C88" s="210"/>
      <c r="D88" s="210"/>
      <c r="E88" s="210" t="s">
        <v>524</v>
      </c>
      <c r="F88" s="211">
        <v>0</v>
      </c>
      <c r="G88" s="210"/>
      <c r="H88" s="272" t="s">
        <v>525</v>
      </c>
      <c r="I88" s="272"/>
      <c r="J88" s="211">
        <v>85.14</v>
      </c>
    </row>
    <row r="89" spans="1:10" x14ac:dyDescent="0.3">
      <c r="A89" s="273" t="s">
        <v>536</v>
      </c>
      <c r="B89" s="273"/>
      <c r="C89" s="273"/>
      <c r="D89" s="273"/>
      <c r="E89" s="273"/>
      <c r="F89" s="273"/>
      <c r="G89" s="273"/>
      <c r="H89" s="273"/>
      <c r="I89" s="273"/>
      <c r="J89" s="273"/>
    </row>
    <row r="90" spans="1:10" ht="15" customHeight="1" thickBot="1" x14ac:dyDescent="0.35">
      <c r="A90" s="274" t="s">
        <v>590</v>
      </c>
      <c r="B90" s="274"/>
      <c r="C90" s="274"/>
      <c r="D90" s="274"/>
      <c r="E90" s="274"/>
      <c r="F90" s="274"/>
      <c r="G90" s="274"/>
      <c r="H90" s="274"/>
      <c r="I90" s="274"/>
      <c r="J90" s="274"/>
    </row>
    <row r="91" spans="1:10" ht="15" thickTop="1" x14ac:dyDescent="0.3">
      <c r="A91" s="212"/>
      <c r="B91" s="212"/>
      <c r="C91" s="212"/>
      <c r="D91" s="212"/>
      <c r="E91" s="212"/>
      <c r="F91" s="212"/>
      <c r="G91" s="212"/>
      <c r="H91" s="212"/>
      <c r="I91" s="212"/>
      <c r="J91" s="212"/>
    </row>
    <row r="92" spans="1:10" ht="26.4" customHeight="1" x14ac:dyDescent="0.3">
      <c r="A92" s="213" t="s">
        <v>203</v>
      </c>
      <c r="B92" s="214" t="s">
        <v>526</v>
      </c>
      <c r="C92" s="213" t="s">
        <v>527</v>
      </c>
      <c r="D92" s="213" t="s">
        <v>528</v>
      </c>
      <c r="E92" s="276" t="s">
        <v>529</v>
      </c>
      <c r="F92" s="276"/>
      <c r="G92" s="215" t="s">
        <v>530</v>
      </c>
      <c r="H92" s="214" t="s">
        <v>96</v>
      </c>
      <c r="I92" s="214" t="s">
        <v>531</v>
      </c>
      <c r="J92" s="214" t="s">
        <v>2</v>
      </c>
    </row>
    <row r="93" spans="1:10" ht="66" x14ac:dyDescent="0.3">
      <c r="A93" s="130" t="s">
        <v>513</v>
      </c>
      <c r="B93" s="131" t="s">
        <v>253</v>
      </c>
      <c r="C93" s="130" t="s">
        <v>168</v>
      </c>
      <c r="D93" s="130" t="s">
        <v>254</v>
      </c>
      <c r="E93" s="275" t="s">
        <v>579</v>
      </c>
      <c r="F93" s="275"/>
      <c r="G93" s="132" t="s">
        <v>196</v>
      </c>
      <c r="H93" s="204">
        <v>1</v>
      </c>
      <c r="I93" s="133">
        <v>2245.92</v>
      </c>
      <c r="J93" s="133">
        <v>2245.92</v>
      </c>
    </row>
    <row r="94" spans="1:10" ht="26.4" customHeight="1" x14ac:dyDescent="0.3">
      <c r="A94" s="205" t="s">
        <v>515</v>
      </c>
      <c r="B94" s="206" t="s">
        <v>591</v>
      </c>
      <c r="C94" s="205" t="s">
        <v>187</v>
      </c>
      <c r="D94" s="205" t="s">
        <v>592</v>
      </c>
      <c r="E94" s="270" t="s">
        <v>579</v>
      </c>
      <c r="F94" s="270"/>
      <c r="G94" s="207" t="s">
        <v>94</v>
      </c>
      <c r="H94" s="208">
        <v>38.81</v>
      </c>
      <c r="I94" s="209">
        <v>14.83</v>
      </c>
      <c r="J94" s="209">
        <v>575.54999999999995</v>
      </c>
    </row>
    <row r="95" spans="1:10" ht="26.4" customHeight="1" x14ac:dyDescent="0.3">
      <c r="A95" s="205" t="s">
        <v>515</v>
      </c>
      <c r="B95" s="206" t="s">
        <v>593</v>
      </c>
      <c r="C95" s="205" t="s">
        <v>187</v>
      </c>
      <c r="D95" s="205" t="s">
        <v>594</v>
      </c>
      <c r="E95" s="270" t="s">
        <v>579</v>
      </c>
      <c r="F95" s="270"/>
      <c r="G95" s="207" t="s">
        <v>196</v>
      </c>
      <c r="H95" s="208">
        <v>1</v>
      </c>
      <c r="I95" s="209">
        <v>467.8</v>
      </c>
      <c r="J95" s="209">
        <v>467.8</v>
      </c>
    </row>
    <row r="96" spans="1:10" ht="26.4" customHeight="1" x14ac:dyDescent="0.3">
      <c r="A96" s="205" t="s">
        <v>515</v>
      </c>
      <c r="B96" s="206" t="s">
        <v>595</v>
      </c>
      <c r="C96" s="205" t="s">
        <v>187</v>
      </c>
      <c r="D96" s="205" t="s">
        <v>596</v>
      </c>
      <c r="E96" s="270" t="s">
        <v>579</v>
      </c>
      <c r="F96" s="270"/>
      <c r="G96" s="207" t="s">
        <v>180</v>
      </c>
      <c r="H96" s="208">
        <v>6.89</v>
      </c>
      <c r="I96" s="209">
        <v>81.75</v>
      </c>
      <c r="J96" s="209">
        <v>563.25</v>
      </c>
    </row>
    <row r="97" spans="1:10" ht="26.4" customHeight="1" x14ac:dyDescent="0.3">
      <c r="A97" s="205" t="s">
        <v>515</v>
      </c>
      <c r="B97" s="206" t="s">
        <v>597</v>
      </c>
      <c r="C97" s="205" t="s">
        <v>187</v>
      </c>
      <c r="D97" s="205" t="s">
        <v>598</v>
      </c>
      <c r="E97" s="270" t="s">
        <v>579</v>
      </c>
      <c r="F97" s="270"/>
      <c r="G97" s="207" t="s">
        <v>94</v>
      </c>
      <c r="H97" s="208">
        <v>19.12</v>
      </c>
      <c r="I97" s="209">
        <v>13.23</v>
      </c>
      <c r="J97" s="209">
        <v>252.95</v>
      </c>
    </row>
    <row r="98" spans="1:10" ht="26.4" customHeight="1" x14ac:dyDescent="0.3">
      <c r="A98" s="205" t="s">
        <v>515</v>
      </c>
      <c r="B98" s="206" t="s">
        <v>599</v>
      </c>
      <c r="C98" s="205" t="s">
        <v>187</v>
      </c>
      <c r="D98" s="205" t="s">
        <v>600</v>
      </c>
      <c r="E98" s="270" t="s">
        <v>579</v>
      </c>
      <c r="F98" s="270"/>
      <c r="G98" s="207" t="s">
        <v>94</v>
      </c>
      <c r="H98" s="208">
        <v>5.41</v>
      </c>
      <c r="I98" s="209">
        <v>17.07</v>
      </c>
      <c r="J98" s="209">
        <v>92.34</v>
      </c>
    </row>
    <row r="99" spans="1:10" ht="26.4" customHeight="1" x14ac:dyDescent="0.3">
      <c r="A99" s="205" t="s">
        <v>515</v>
      </c>
      <c r="B99" s="206" t="s">
        <v>601</v>
      </c>
      <c r="C99" s="205" t="s">
        <v>187</v>
      </c>
      <c r="D99" s="205" t="s">
        <v>602</v>
      </c>
      <c r="E99" s="270" t="s">
        <v>579</v>
      </c>
      <c r="F99" s="270"/>
      <c r="G99" s="207" t="s">
        <v>94</v>
      </c>
      <c r="H99" s="208">
        <v>14.32</v>
      </c>
      <c r="I99" s="209">
        <v>11.19</v>
      </c>
      <c r="J99" s="209">
        <v>160.24</v>
      </c>
    </row>
    <row r="100" spans="1:10" ht="39.6" x14ac:dyDescent="0.3">
      <c r="A100" s="205" t="s">
        <v>515</v>
      </c>
      <c r="B100" s="206" t="s">
        <v>603</v>
      </c>
      <c r="C100" s="205" t="s">
        <v>187</v>
      </c>
      <c r="D100" s="205" t="s">
        <v>604</v>
      </c>
      <c r="E100" s="270" t="s">
        <v>579</v>
      </c>
      <c r="F100" s="270"/>
      <c r="G100" s="207" t="s">
        <v>180</v>
      </c>
      <c r="H100" s="208">
        <v>0.85</v>
      </c>
      <c r="I100" s="209">
        <v>110.4</v>
      </c>
      <c r="J100" s="209">
        <v>93.84</v>
      </c>
    </row>
    <row r="101" spans="1:10" ht="14.4" customHeight="1" x14ac:dyDescent="0.3">
      <c r="A101" s="205" t="s">
        <v>515</v>
      </c>
      <c r="B101" s="206" t="s">
        <v>605</v>
      </c>
      <c r="C101" s="205" t="s">
        <v>168</v>
      </c>
      <c r="D101" s="205" t="s">
        <v>606</v>
      </c>
      <c r="E101" s="270">
        <v>60</v>
      </c>
      <c r="F101" s="270"/>
      <c r="G101" s="207" t="s">
        <v>196</v>
      </c>
      <c r="H101" s="208">
        <v>1</v>
      </c>
      <c r="I101" s="209">
        <v>39.950000000000003</v>
      </c>
      <c r="J101" s="209">
        <v>39.950000000000003</v>
      </c>
    </row>
    <row r="102" spans="1:10" x14ac:dyDescent="0.3">
      <c r="A102" s="210"/>
      <c r="B102" s="210"/>
      <c r="C102" s="210"/>
      <c r="D102" s="210"/>
      <c r="E102" s="210" t="s">
        <v>521</v>
      </c>
      <c r="F102" s="211"/>
      <c r="G102" s="210" t="s">
        <v>522</v>
      </c>
      <c r="H102" s="211">
        <v>0</v>
      </c>
      <c r="I102" s="210" t="s">
        <v>523</v>
      </c>
      <c r="J102" s="211">
        <v>0</v>
      </c>
    </row>
    <row r="103" spans="1:10" ht="15" customHeight="1" x14ac:dyDescent="0.3">
      <c r="A103" s="210"/>
      <c r="B103" s="210"/>
      <c r="C103" s="210"/>
      <c r="D103" s="210"/>
      <c r="E103" s="210" t="s">
        <v>524</v>
      </c>
      <c r="F103" s="211">
        <v>0</v>
      </c>
      <c r="G103" s="210"/>
      <c r="H103" s="272" t="s">
        <v>525</v>
      </c>
      <c r="I103" s="272"/>
      <c r="J103" s="211">
        <v>2759.78</v>
      </c>
    </row>
    <row r="104" spans="1:10" x14ac:dyDescent="0.3">
      <c r="A104" s="273" t="s">
        <v>536</v>
      </c>
      <c r="B104" s="273"/>
      <c r="C104" s="273"/>
      <c r="D104" s="273"/>
      <c r="E104" s="273"/>
      <c r="F104" s="273"/>
      <c r="G104" s="273"/>
      <c r="H104" s="273"/>
      <c r="I104" s="273"/>
      <c r="J104" s="273"/>
    </row>
    <row r="105" spans="1:10" ht="15" customHeight="1" thickBot="1" x14ac:dyDescent="0.35">
      <c r="A105" s="274" t="s">
        <v>607</v>
      </c>
      <c r="B105" s="274"/>
      <c r="C105" s="274"/>
      <c r="D105" s="274"/>
      <c r="E105" s="274"/>
      <c r="F105" s="274"/>
      <c r="G105" s="274"/>
      <c r="H105" s="274"/>
      <c r="I105" s="274"/>
      <c r="J105" s="274"/>
    </row>
    <row r="106" spans="1:10" ht="15" thickTop="1" x14ac:dyDescent="0.3">
      <c r="A106" s="212"/>
      <c r="B106" s="212"/>
      <c r="C106" s="212"/>
      <c r="D106" s="212"/>
      <c r="E106" s="212"/>
      <c r="F106" s="212"/>
      <c r="G106" s="212"/>
      <c r="H106" s="212"/>
      <c r="I106" s="212"/>
      <c r="J106" s="212"/>
    </row>
    <row r="107" spans="1:10" x14ac:dyDescent="0.3">
      <c r="A107" s="213" t="s">
        <v>287</v>
      </c>
      <c r="B107" s="214" t="s">
        <v>526</v>
      </c>
      <c r="C107" s="213" t="s">
        <v>527</v>
      </c>
      <c r="D107" s="213" t="s">
        <v>528</v>
      </c>
      <c r="E107" s="276" t="s">
        <v>529</v>
      </c>
      <c r="F107" s="276"/>
      <c r="G107" s="215" t="s">
        <v>530</v>
      </c>
      <c r="H107" s="214" t="s">
        <v>96</v>
      </c>
      <c r="I107" s="214" t="s">
        <v>531</v>
      </c>
      <c r="J107" s="214" t="s">
        <v>2</v>
      </c>
    </row>
    <row r="108" spans="1:10" ht="26.4" customHeight="1" x14ac:dyDescent="0.3">
      <c r="A108" s="130" t="s">
        <v>513</v>
      </c>
      <c r="B108" s="131" t="s">
        <v>288</v>
      </c>
      <c r="C108" s="130" t="s">
        <v>168</v>
      </c>
      <c r="D108" s="130" t="s">
        <v>289</v>
      </c>
      <c r="E108" s="275" t="s">
        <v>579</v>
      </c>
      <c r="F108" s="275"/>
      <c r="G108" s="132" t="s">
        <v>196</v>
      </c>
      <c r="H108" s="204">
        <v>1</v>
      </c>
      <c r="I108" s="133">
        <v>2030.52</v>
      </c>
      <c r="J108" s="133">
        <v>2030.52</v>
      </c>
    </row>
    <row r="109" spans="1:10" ht="26.4" customHeight="1" x14ac:dyDescent="0.3">
      <c r="A109" s="205" t="s">
        <v>515</v>
      </c>
      <c r="B109" s="206" t="s">
        <v>593</v>
      </c>
      <c r="C109" s="205" t="s">
        <v>187</v>
      </c>
      <c r="D109" s="205" t="s">
        <v>594</v>
      </c>
      <c r="E109" s="270" t="s">
        <v>579</v>
      </c>
      <c r="F109" s="270"/>
      <c r="G109" s="207" t="s">
        <v>196</v>
      </c>
      <c r="H109" s="208">
        <v>1</v>
      </c>
      <c r="I109" s="209">
        <v>467.8</v>
      </c>
      <c r="J109" s="209">
        <v>467.8</v>
      </c>
    </row>
    <row r="110" spans="1:10" ht="26.4" customHeight="1" x14ac:dyDescent="0.3">
      <c r="A110" s="205" t="s">
        <v>515</v>
      </c>
      <c r="B110" s="206" t="s">
        <v>608</v>
      </c>
      <c r="C110" s="205" t="s">
        <v>187</v>
      </c>
      <c r="D110" s="205" t="s">
        <v>609</v>
      </c>
      <c r="E110" s="270" t="s">
        <v>579</v>
      </c>
      <c r="F110" s="270"/>
      <c r="G110" s="207" t="s">
        <v>94</v>
      </c>
      <c r="H110" s="208">
        <v>16.670000000000002</v>
      </c>
      <c r="I110" s="209">
        <v>13.12</v>
      </c>
      <c r="J110" s="209">
        <v>218.71</v>
      </c>
    </row>
    <row r="111" spans="1:10" ht="26.4" customHeight="1" x14ac:dyDescent="0.3">
      <c r="A111" s="205" t="s">
        <v>515</v>
      </c>
      <c r="B111" s="206" t="s">
        <v>610</v>
      </c>
      <c r="C111" s="205" t="s">
        <v>187</v>
      </c>
      <c r="D111" s="205" t="s">
        <v>611</v>
      </c>
      <c r="E111" s="270" t="s">
        <v>579</v>
      </c>
      <c r="F111" s="270"/>
      <c r="G111" s="207" t="s">
        <v>94</v>
      </c>
      <c r="H111" s="208">
        <v>55.6</v>
      </c>
      <c r="I111" s="209">
        <v>12.54</v>
      </c>
      <c r="J111" s="209">
        <v>697.22</v>
      </c>
    </row>
    <row r="112" spans="1:10" ht="26.4" x14ac:dyDescent="0.3">
      <c r="A112" s="205" t="s">
        <v>515</v>
      </c>
      <c r="B112" s="206" t="s">
        <v>605</v>
      </c>
      <c r="C112" s="205" t="s">
        <v>168</v>
      </c>
      <c r="D112" s="205" t="s">
        <v>606</v>
      </c>
      <c r="E112" s="270">
        <v>60</v>
      </c>
      <c r="F112" s="270"/>
      <c r="G112" s="207" t="s">
        <v>196</v>
      </c>
      <c r="H112" s="208">
        <v>1</v>
      </c>
      <c r="I112" s="209">
        <v>39.950000000000003</v>
      </c>
      <c r="J112" s="209">
        <v>39.950000000000003</v>
      </c>
    </row>
    <row r="113" spans="1:10" ht="14.4" customHeight="1" x14ac:dyDescent="0.3">
      <c r="A113" s="205" t="s">
        <v>515</v>
      </c>
      <c r="B113" s="206" t="s">
        <v>612</v>
      </c>
      <c r="C113" s="205" t="s">
        <v>187</v>
      </c>
      <c r="D113" s="205" t="s">
        <v>613</v>
      </c>
      <c r="E113" s="270" t="s">
        <v>579</v>
      </c>
      <c r="F113" s="270"/>
      <c r="G113" s="207" t="s">
        <v>180</v>
      </c>
      <c r="H113" s="208">
        <v>6.32</v>
      </c>
      <c r="I113" s="209">
        <v>96.02</v>
      </c>
      <c r="J113" s="209">
        <v>606.84</v>
      </c>
    </row>
    <row r="114" spans="1:10" x14ac:dyDescent="0.3">
      <c r="A114" s="210"/>
      <c r="B114" s="210"/>
      <c r="C114" s="210"/>
      <c r="D114" s="210"/>
      <c r="E114" s="210" t="s">
        <v>521</v>
      </c>
      <c r="F114" s="211"/>
      <c r="G114" s="210" t="s">
        <v>522</v>
      </c>
      <c r="H114" s="211">
        <v>0</v>
      </c>
      <c r="I114" s="210" t="s">
        <v>523</v>
      </c>
      <c r="J114" s="211">
        <v>0</v>
      </c>
    </row>
    <row r="115" spans="1:10" ht="15" customHeight="1" x14ac:dyDescent="0.3">
      <c r="A115" s="210"/>
      <c r="B115" s="210"/>
      <c r="C115" s="210"/>
      <c r="D115" s="210"/>
      <c r="E115" s="210" t="s">
        <v>524</v>
      </c>
      <c r="F115" s="211">
        <v>0</v>
      </c>
      <c r="G115" s="210"/>
      <c r="H115" s="272" t="s">
        <v>525</v>
      </c>
      <c r="I115" s="272"/>
      <c r="J115" s="211">
        <v>2495.1</v>
      </c>
    </row>
    <row r="116" spans="1:10" x14ac:dyDescent="0.3">
      <c r="A116" s="273" t="s">
        <v>536</v>
      </c>
      <c r="B116" s="273"/>
      <c r="C116" s="273"/>
      <c r="D116" s="273"/>
      <c r="E116" s="273"/>
      <c r="F116" s="273"/>
      <c r="G116" s="273"/>
      <c r="H116" s="273"/>
      <c r="I116" s="273"/>
      <c r="J116" s="273"/>
    </row>
    <row r="117" spans="1:10" ht="15" customHeight="1" thickBot="1" x14ac:dyDescent="0.35">
      <c r="A117" s="274" t="s">
        <v>614</v>
      </c>
      <c r="B117" s="274"/>
      <c r="C117" s="274"/>
      <c r="D117" s="274"/>
      <c r="E117" s="274"/>
      <c r="F117" s="274"/>
      <c r="G117" s="274"/>
      <c r="H117" s="274"/>
      <c r="I117" s="274"/>
      <c r="J117" s="274"/>
    </row>
    <row r="118" spans="1:10" ht="15" thickTop="1" x14ac:dyDescent="0.3">
      <c r="A118" s="212"/>
      <c r="B118" s="212"/>
      <c r="C118" s="212"/>
      <c r="D118" s="212"/>
      <c r="E118" s="212"/>
      <c r="F118" s="212"/>
      <c r="G118" s="212"/>
      <c r="H118" s="212"/>
      <c r="I118" s="212"/>
      <c r="J118" s="212"/>
    </row>
    <row r="119" spans="1:10" x14ac:dyDescent="0.3">
      <c r="A119" s="213" t="s">
        <v>291</v>
      </c>
      <c r="B119" s="214" t="s">
        <v>526</v>
      </c>
      <c r="C119" s="213" t="s">
        <v>527</v>
      </c>
      <c r="D119" s="213" t="s">
        <v>528</v>
      </c>
      <c r="E119" s="276" t="s">
        <v>529</v>
      </c>
      <c r="F119" s="276"/>
      <c r="G119" s="215" t="s">
        <v>530</v>
      </c>
      <c r="H119" s="214" t="s">
        <v>96</v>
      </c>
      <c r="I119" s="214" t="s">
        <v>531</v>
      </c>
      <c r="J119" s="214" t="s">
        <v>2</v>
      </c>
    </row>
    <row r="120" spans="1:10" ht="79.2" x14ac:dyDescent="0.3">
      <c r="A120" s="130" t="s">
        <v>513</v>
      </c>
      <c r="B120" s="131" t="s">
        <v>292</v>
      </c>
      <c r="C120" s="130" t="s">
        <v>168</v>
      </c>
      <c r="D120" s="130" t="s">
        <v>293</v>
      </c>
      <c r="E120" s="275" t="s">
        <v>585</v>
      </c>
      <c r="F120" s="275"/>
      <c r="G120" s="132" t="s">
        <v>94</v>
      </c>
      <c r="H120" s="204">
        <v>1</v>
      </c>
      <c r="I120" s="133">
        <v>19.73</v>
      </c>
      <c r="J120" s="133">
        <v>19.73</v>
      </c>
    </row>
    <row r="121" spans="1:10" ht="26.4" customHeight="1" x14ac:dyDescent="0.3">
      <c r="A121" s="205" t="s">
        <v>515</v>
      </c>
      <c r="B121" s="206" t="s">
        <v>615</v>
      </c>
      <c r="C121" s="205" t="s">
        <v>187</v>
      </c>
      <c r="D121" s="205" t="s">
        <v>616</v>
      </c>
      <c r="E121" s="270" t="s">
        <v>518</v>
      </c>
      <c r="F121" s="270"/>
      <c r="G121" s="207" t="s">
        <v>159</v>
      </c>
      <c r="H121" s="208">
        <v>1.4999999999999999E-2</v>
      </c>
      <c r="I121" s="209">
        <v>16.93</v>
      </c>
      <c r="J121" s="209">
        <v>0.25</v>
      </c>
    </row>
    <row r="122" spans="1:10" ht="26.4" x14ac:dyDescent="0.3">
      <c r="A122" s="205" t="s">
        <v>515</v>
      </c>
      <c r="B122" s="206" t="s">
        <v>617</v>
      </c>
      <c r="C122" s="205" t="s">
        <v>187</v>
      </c>
      <c r="D122" s="205" t="s">
        <v>618</v>
      </c>
      <c r="E122" s="270" t="s">
        <v>619</v>
      </c>
      <c r="F122" s="270"/>
      <c r="G122" s="207" t="s">
        <v>180</v>
      </c>
      <c r="H122" s="208">
        <v>8.1470000000000001E-2</v>
      </c>
      <c r="I122" s="209">
        <v>22.64</v>
      </c>
      <c r="J122" s="209">
        <v>1.84</v>
      </c>
    </row>
    <row r="123" spans="1:10" ht="39.6" customHeight="1" x14ac:dyDescent="0.3">
      <c r="A123" s="205" t="s">
        <v>515</v>
      </c>
      <c r="B123" s="206" t="s">
        <v>620</v>
      </c>
      <c r="C123" s="205" t="s">
        <v>168</v>
      </c>
      <c r="D123" s="205" t="s">
        <v>621</v>
      </c>
      <c r="E123" s="270" t="s">
        <v>579</v>
      </c>
      <c r="F123" s="270"/>
      <c r="G123" s="207" t="s">
        <v>95</v>
      </c>
      <c r="H123" s="208">
        <v>2.0160000000000001E-2</v>
      </c>
      <c r="I123" s="209">
        <v>59.94</v>
      </c>
      <c r="J123" s="209">
        <v>1.2</v>
      </c>
    </row>
    <row r="124" spans="1:10" ht="26.4" x14ac:dyDescent="0.3">
      <c r="A124" s="205" t="s">
        <v>515</v>
      </c>
      <c r="B124" s="206" t="s">
        <v>622</v>
      </c>
      <c r="C124" s="205" t="s">
        <v>187</v>
      </c>
      <c r="D124" s="205" t="s">
        <v>623</v>
      </c>
      <c r="E124" s="270" t="s">
        <v>518</v>
      </c>
      <c r="F124" s="270"/>
      <c r="G124" s="207" t="s">
        <v>159</v>
      </c>
      <c r="H124" s="208">
        <v>1.5E-3</v>
      </c>
      <c r="I124" s="209">
        <v>12.89</v>
      </c>
      <c r="J124" s="209">
        <v>0.01</v>
      </c>
    </row>
    <row r="125" spans="1:10" ht="39.6" customHeight="1" x14ac:dyDescent="0.3">
      <c r="A125" s="205" t="s">
        <v>515</v>
      </c>
      <c r="B125" s="206" t="s">
        <v>624</v>
      </c>
      <c r="C125" s="205" t="s">
        <v>187</v>
      </c>
      <c r="D125" s="205" t="s">
        <v>625</v>
      </c>
      <c r="E125" s="270" t="s">
        <v>555</v>
      </c>
      <c r="F125" s="270"/>
      <c r="G125" s="207" t="s">
        <v>559</v>
      </c>
      <c r="H125" s="208">
        <v>1.5E-3</v>
      </c>
      <c r="I125" s="209">
        <v>142.05000000000001</v>
      </c>
      <c r="J125" s="209">
        <v>0.21</v>
      </c>
    </row>
    <row r="126" spans="1:10" ht="26.4" x14ac:dyDescent="0.3">
      <c r="A126" s="205" t="s">
        <v>515</v>
      </c>
      <c r="B126" s="206" t="s">
        <v>626</v>
      </c>
      <c r="C126" s="205" t="s">
        <v>187</v>
      </c>
      <c r="D126" s="205" t="s">
        <v>627</v>
      </c>
      <c r="E126" s="270" t="s">
        <v>619</v>
      </c>
      <c r="F126" s="270"/>
      <c r="G126" s="207" t="s">
        <v>180</v>
      </c>
      <c r="H126" s="208">
        <v>4.0730000000000002E-2</v>
      </c>
      <c r="I126" s="209">
        <v>26.41</v>
      </c>
      <c r="J126" s="209">
        <v>1.07</v>
      </c>
    </row>
    <row r="127" spans="1:10" ht="39.6" customHeight="1" x14ac:dyDescent="0.3">
      <c r="A127" s="205" t="s">
        <v>515</v>
      </c>
      <c r="B127" s="206" t="s">
        <v>628</v>
      </c>
      <c r="C127" s="205" t="s">
        <v>187</v>
      </c>
      <c r="D127" s="205" t="s">
        <v>629</v>
      </c>
      <c r="E127" s="270" t="s">
        <v>555</v>
      </c>
      <c r="F127" s="270"/>
      <c r="G127" s="207" t="s">
        <v>556</v>
      </c>
      <c r="H127" s="208">
        <v>1.6000000000000001E-3</v>
      </c>
      <c r="I127" s="209">
        <v>303.04000000000002</v>
      </c>
      <c r="J127" s="209">
        <v>0.48</v>
      </c>
    </row>
    <row r="128" spans="1:10" x14ac:dyDescent="0.3">
      <c r="A128" s="216" t="s">
        <v>532</v>
      </c>
      <c r="B128" s="217" t="s">
        <v>630</v>
      </c>
      <c r="C128" s="216" t="s">
        <v>187</v>
      </c>
      <c r="D128" s="216" t="s">
        <v>631</v>
      </c>
      <c r="E128" s="271" t="s">
        <v>545</v>
      </c>
      <c r="F128" s="271"/>
      <c r="G128" s="218" t="s">
        <v>94</v>
      </c>
      <c r="H128" s="219">
        <v>6.7989999999999995E-2</v>
      </c>
      <c r="I128" s="220">
        <v>8.7799999999999994</v>
      </c>
      <c r="J128" s="220">
        <v>0.59</v>
      </c>
    </row>
    <row r="129" spans="1:10" x14ac:dyDescent="0.3">
      <c r="A129" s="216" t="s">
        <v>532</v>
      </c>
      <c r="B129" s="217" t="s">
        <v>632</v>
      </c>
      <c r="C129" s="216" t="s">
        <v>187</v>
      </c>
      <c r="D129" s="216" t="s">
        <v>633</v>
      </c>
      <c r="E129" s="271" t="s">
        <v>545</v>
      </c>
      <c r="F129" s="271"/>
      <c r="G129" s="218" t="s">
        <v>170</v>
      </c>
      <c r="H129" s="219">
        <v>1.1860000000000001E-2</v>
      </c>
      <c r="I129" s="220">
        <v>27.04</v>
      </c>
      <c r="J129" s="220">
        <v>0.32</v>
      </c>
    </row>
    <row r="130" spans="1:10" ht="14.4" customHeight="1" x14ac:dyDescent="0.3">
      <c r="A130" s="216" t="s">
        <v>532</v>
      </c>
      <c r="B130" s="217" t="s">
        <v>634</v>
      </c>
      <c r="C130" s="216" t="s">
        <v>635</v>
      </c>
      <c r="D130" s="216" t="s">
        <v>636</v>
      </c>
      <c r="E130" s="271" t="s">
        <v>545</v>
      </c>
      <c r="F130" s="271"/>
      <c r="G130" s="218" t="s">
        <v>637</v>
      </c>
      <c r="H130" s="219">
        <v>1.091</v>
      </c>
      <c r="I130" s="220">
        <v>12.62</v>
      </c>
      <c r="J130" s="220">
        <v>13.76</v>
      </c>
    </row>
    <row r="131" spans="1:10" x14ac:dyDescent="0.3">
      <c r="A131" s="210"/>
      <c r="B131" s="210"/>
      <c r="C131" s="210"/>
      <c r="D131" s="210"/>
      <c r="E131" s="210" t="s">
        <v>521</v>
      </c>
      <c r="F131" s="211"/>
      <c r="G131" s="210" t="s">
        <v>522</v>
      </c>
      <c r="H131" s="211">
        <v>0</v>
      </c>
      <c r="I131" s="210" t="s">
        <v>523</v>
      </c>
      <c r="J131" s="211">
        <v>0</v>
      </c>
    </row>
    <row r="132" spans="1:10" ht="15" customHeight="1" x14ac:dyDescent="0.3">
      <c r="A132" s="210"/>
      <c r="B132" s="210"/>
      <c r="C132" s="210"/>
      <c r="D132" s="210"/>
      <c r="E132" s="210" t="s">
        <v>524</v>
      </c>
      <c r="F132" s="211">
        <v>0</v>
      </c>
      <c r="G132" s="210"/>
      <c r="H132" s="272" t="s">
        <v>525</v>
      </c>
      <c r="I132" s="272"/>
      <c r="J132" s="211">
        <v>24.24</v>
      </c>
    </row>
    <row r="133" spans="1:10" x14ac:dyDescent="0.3">
      <c r="A133" s="273" t="s">
        <v>536</v>
      </c>
      <c r="B133" s="273"/>
      <c r="C133" s="273"/>
      <c r="D133" s="273"/>
      <c r="E133" s="273"/>
      <c r="F133" s="273"/>
      <c r="G133" s="273"/>
      <c r="H133" s="273"/>
      <c r="I133" s="273"/>
      <c r="J133" s="273"/>
    </row>
    <row r="134" spans="1:10" ht="15" customHeight="1" thickBot="1" x14ac:dyDescent="0.35">
      <c r="A134" s="274" t="s">
        <v>638</v>
      </c>
      <c r="B134" s="274"/>
      <c r="C134" s="274"/>
      <c r="D134" s="274"/>
      <c r="E134" s="274"/>
      <c r="F134" s="274"/>
      <c r="G134" s="274"/>
      <c r="H134" s="274"/>
      <c r="I134" s="274"/>
      <c r="J134" s="274"/>
    </row>
    <row r="135" spans="1:10" ht="15" thickTop="1" x14ac:dyDescent="0.3">
      <c r="A135" s="212"/>
      <c r="B135" s="212"/>
      <c r="C135" s="212"/>
      <c r="D135" s="212"/>
      <c r="E135" s="212"/>
      <c r="F135" s="212"/>
      <c r="G135" s="212"/>
      <c r="H135" s="212"/>
      <c r="I135" s="212"/>
      <c r="J135" s="212"/>
    </row>
    <row r="136" spans="1:10" ht="39.6" customHeight="1" x14ac:dyDescent="0.3">
      <c r="A136" s="213" t="s">
        <v>294</v>
      </c>
      <c r="B136" s="214" t="s">
        <v>526</v>
      </c>
      <c r="C136" s="213" t="s">
        <v>527</v>
      </c>
      <c r="D136" s="213" t="s">
        <v>528</v>
      </c>
      <c r="E136" s="276" t="s">
        <v>529</v>
      </c>
      <c r="F136" s="276"/>
      <c r="G136" s="215" t="s">
        <v>530</v>
      </c>
      <c r="H136" s="214" t="s">
        <v>96</v>
      </c>
      <c r="I136" s="214" t="s">
        <v>531</v>
      </c>
      <c r="J136" s="214" t="s">
        <v>2</v>
      </c>
    </row>
    <row r="137" spans="1:10" ht="79.2" x14ac:dyDescent="0.3">
      <c r="A137" s="130" t="s">
        <v>513</v>
      </c>
      <c r="B137" s="131" t="s">
        <v>295</v>
      </c>
      <c r="C137" s="130" t="s">
        <v>168</v>
      </c>
      <c r="D137" s="130" t="s">
        <v>296</v>
      </c>
      <c r="E137" s="275" t="s">
        <v>579</v>
      </c>
      <c r="F137" s="275"/>
      <c r="G137" s="132" t="s">
        <v>94</v>
      </c>
      <c r="H137" s="204">
        <v>1</v>
      </c>
      <c r="I137" s="133">
        <v>26.8</v>
      </c>
      <c r="J137" s="133">
        <v>26.8</v>
      </c>
    </row>
    <row r="138" spans="1:10" ht="39.6" customHeight="1" x14ac:dyDescent="0.3">
      <c r="A138" s="205" t="s">
        <v>515</v>
      </c>
      <c r="B138" s="206" t="s">
        <v>624</v>
      </c>
      <c r="C138" s="205" t="s">
        <v>187</v>
      </c>
      <c r="D138" s="205" t="s">
        <v>625</v>
      </c>
      <c r="E138" s="270" t="s">
        <v>555</v>
      </c>
      <c r="F138" s="270"/>
      <c r="G138" s="207" t="s">
        <v>559</v>
      </c>
      <c r="H138" s="208">
        <v>3.8E-3</v>
      </c>
      <c r="I138" s="209">
        <v>142.05000000000001</v>
      </c>
      <c r="J138" s="209">
        <v>0.53</v>
      </c>
    </row>
    <row r="139" spans="1:10" ht="26.4" x14ac:dyDescent="0.3">
      <c r="A139" s="205" t="s">
        <v>515</v>
      </c>
      <c r="B139" s="206" t="s">
        <v>615</v>
      </c>
      <c r="C139" s="205" t="s">
        <v>187</v>
      </c>
      <c r="D139" s="205" t="s">
        <v>616</v>
      </c>
      <c r="E139" s="270" t="s">
        <v>518</v>
      </c>
      <c r="F139" s="270"/>
      <c r="G139" s="207" t="s">
        <v>159</v>
      </c>
      <c r="H139" s="208">
        <v>2.9000000000000001E-2</v>
      </c>
      <c r="I139" s="209">
        <v>16.93</v>
      </c>
      <c r="J139" s="209">
        <v>0.49</v>
      </c>
    </row>
    <row r="140" spans="1:10" ht="39.6" customHeight="1" x14ac:dyDescent="0.3">
      <c r="A140" s="205" t="s">
        <v>515</v>
      </c>
      <c r="B140" s="206" t="s">
        <v>622</v>
      </c>
      <c r="C140" s="205" t="s">
        <v>187</v>
      </c>
      <c r="D140" s="205" t="s">
        <v>623</v>
      </c>
      <c r="E140" s="270" t="s">
        <v>518</v>
      </c>
      <c r="F140" s="270"/>
      <c r="G140" s="207" t="s">
        <v>159</v>
      </c>
      <c r="H140" s="208">
        <v>4.7000000000000002E-3</v>
      </c>
      <c r="I140" s="209">
        <v>12.89</v>
      </c>
      <c r="J140" s="209">
        <v>0.06</v>
      </c>
    </row>
    <row r="141" spans="1:10" ht="26.4" customHeight="1" x14ac:dyDescent="0.3">
      <c r="A141" s="205" t="s">
        <v>515</v>
      </c>
      <c r="B141" s="206" t="s">
        <v>626</v>
      </c>
      <c r="C141" s="205" t="s">
        <v>187</v>
      </c>
      <c r="D141" s="205" t="s">
        <v>627</v>
      </c>
      <c r="E141" s="270" t="s">
        <v>619</v>
      </c>
      <c r="F141" s="270"/>
      <c r="G141" s="207" t="s">
        <v>180</v>
      </c>
      <c r="H141" s="208">
        <v>4.7739999999999998E-2</v>
      </c>
      <c r="I141" s="209">
        <v>26.41</v>
      </c>
      <c r="J141" s="209">
        <v>1.26</v>
      </c>
    </row>
    <row r="142" spans="1:10" ht="39.6" customHeight="1" x14ac:dyDescent="0.3">
      <c r="A142" s="205" t="s">
        <v>515</v>
      </c>
      <c r="B142" s="206" t="s">
        <v>628</v>
      </c>
      <c r="C142" s="205" t="s">
        <v>187</v>
      </c>
      <c r="D142" s="205" t="s">
        <v>629</v>
      </c>
      <c r="E142" s="270" t="s">
        <v>555</v>
      </c>
      <c r="F142" s="270"/>
      <c r="G142" s="207" t="s">
        <v>556</v>
      </c>
      <c r="H142" s="208">
        <v>4.1000000000000003E-3</v>
      </c>
      <c r="I142" s="209">
        <v>303.04000000000002</v>
      </c>
      <c r="J142" s="209">
        <v>1.24</v>
      </c>
    </row>
    <row r="143" spans="1:10" ht="26.4" customHeight="1" x14ac:dyDescent="0.3">
      <c r="A143" s="205" t="s">
        <v>515</v>
      </c>
      <c r="B143" s="206" t="s">
        <v>620</v>
      </c>
      <c r="C143" s="205" t="s">
        <v>168</v>
      </c>
      <c r="D143" s="205" t="s">
        <v>621</v>
      </c>
      <c r="E143" s="270" t="s">
        <v>579</v>
      </c>
      <c r="F143" s="270"/>
      <c r="G143" s="207" t="s">
        <v>95</v>
      </c>
      <c r="H143" s="208">
        <v>6.7320000000000005E-2</v>
      </c>
      <c r="I143" s="209">
        <v>59.94</v>
      </c>
      <c r="J143" s="209">
        <v>4.03</v>
      </c>
    </row>
    <row r="144" spans="1:10" ht="26.4" x14ac:dyDescent="0.3">
      <c r="A144" s="205" t="s">
        <v>515</v>
      </c>
      <c r="B144" s="206" t="s">
        <v>617</v>
      </c>
      <c r="C144" s="205" t="s">
        <v>187</v>
      </c>
      <c r="D144" s="205" t="s">
        <v>618</v>
      </c>
      <c r="E144" s="270" t="s">
        <v>619</v>
      </c>
      <c r="F144" s="270"/>
      <c r="G144" s="207" t="s">
        <v>180</v>
      </c>
      <c r="H144" s="208">
        <v>9.5490000000000005E-2</v>
      </c>
      <c r="I144" s="209">
        <v>22.64</v>
      </c>
      <c r="J144" s="209">
        <v>2.16</v>
      </c>
    </row>
    <row r="145" spans="1:10" x14ac:dyDescent="0.3">
      <c r="A145" s="216" t="s">
        <v>532</v>
      </c>
      <c r="B145" s="217" t="s">
        <v>639</v>
      </c>
      <c r="C145" s="216" t="s">
        <v>412</v>
      </c>
      <c r="D145" s="216" t="s">
        <v>640</v>
      </c>
      <c r="E145" s="271" t="s">
        <v>545</v>
      </c>
      <c r="F145" s="271"/>
      <c r="G145" s="218" t="s">
        <v>170</v>
      </c>
      <c r="H145" s="219">
        <v>0.20748</v>
      </c>
      <c r="I145" s="220">
        <v>0.41</v>
      </c>
      <c r="J145" s="220">
        <v>0.08</v>
      </c>
    </row>
    <row r="146" spans="1:10" x14ac:dyDescent="0.3">
      <c r="A146" s="216" t="s">
        <v>532</v>
      </c>
      <c r="B146" s="217" t="s">
        <v>632</v>
      </c>
      <c r="C146" s="216" t="s">
        <v>187</v>
      </c>
      <c r="D146" s="216" t="s">
        <v>633</v>
      </c>
      <c r="E146" s="271" t="s">
        <v>545</v>
      </c>
      <c r="F146" s="271"/>
      <c r="G146" s="218" t="s">
        <v>170</v>
      </c>
      <c r="H146" s="219">
        <v>4.4099999999999999E-3</v>
      </c>
      <c r="I146" s="220">
        <v>27.04</v>
      </c>
      <c r="J146" s="220">
        <v>0.11</v>
      </c>
    </row>
    <row r="147" spans="1:10" x14ac:dyDescent="0.3">
      <c r="A147" s="216" t="s">
        <v>532</v>
      </c>
      <c r="B147" s="217" t="s">
        <v>641</v>
      </c>
      <c r="C147" s="216" t="s">
        <v>187</v>
      </c>
      <c r="D147" s="216" t="s">
        <v>642</v>
      </c>
      <c r="E147" s="271" t="s">
        <v>545</v>
      </c>
      <c r="F147" s="271"/>
      <c r="G147" s="218" t="s">
        <v>94</v>
      </c>
      <c r="H147" s="219">
        <v>1.091</v>
      </c>
      <c r="I147" s="220">
        <v>13</v>
      </c>
      <c r="J147" s="220">
        <v>14.18</v>
      </c>
    </row>
    <row r="148" spans="1:10" x14ac:dyDescent="0.3">
      <c r="A148" s="216" t="s">
        <v>532</v>
      </c>
      <c r="B148" s="217" t="s">
        <v>630</v>
      </c>
      <c r="C148" s="216" t="s">
        <v>187</v>
      </c>
      <c r="D148" s="216" t="s">
        <v>631</v>
      </c>
      <c r="E148" s="271" t="s">
        <v>545</v>
      </c>
      <c r="F148" s="271"/>
      <c r="G148" s="218" t="s">
        <v>94</v>
      </c>
      <c r="H148" s="219">
        <v>0.14649999999999999</v>
      </c>
      <c r="I148" s="220">
        <v>8.7799999999999994</v>
      </c>
      <c r="J148" s="220">
        <v>1.28</v>
      </c>
    </row>
    <row r="149" spans="1:10" x14ac:dyDescent="0.3">
      <c r="A149" s="216" t="s">
        <v>532</v>
      </c>
      <c r="B149" s="217" t="s">
        <v>643</v>
      </c>
      <c r="C149" s="216" t="s">
        <v>187</v>
      </c>
      <c r="D149" s="216" t="s">
        <v>644</v>
      </c>
      <c r="E149" s="271" t="s">
        <v>545</v>
      </c>
      <c r="F149" s="271"/>
      <c r="G149" s="218" t="s">
        <v>94</v>
      </c>
      <c r="H149" s="219">
        <v>2.1100000000000001E-2</v>
      </c>
      <c r="I149" s="220">
        <v>8.56</v>
      </c>
      <c r="J149" s="220">
        <v>0.18</v>
      </c>
    </row>
    <row r="150" spans="1:10" x14ac:dyDescent="0.3">
      <c r="A150" s="216" t="s">
        <v>532</v>
      </c>
      <c r="B150" s="217" t="s">
        <v>645</v>
      </c>
      <c r="C150" s="216" t="s">
        <v>412</v>
      </c>
      <c r="D150" s="216" t="s">
        <v>646</v>
      </c>
      <c r="E150" s="271" t="s">
        <v>545</v>
      </c>
      <c r="F150" s="271"/>
      <c r="G150" s="218" t="s">
        <v>170</v>
      </c>
      <c r="H150" s="219">
        <v>0.20748</v>
      </c>
      <c r="I150" s="220">
        <v>3.82</v>
      </c>
      <c r="J150" s="220">
        <v>0.79</v>
      </c>
    </row>
    <row r="151" spans="1:10" ht="14.4" customHeight="1" x14ac:dyDescent="0.3">
      <c r="A151" s="216" t="s">
        <v>532</v>
      </c>
      <c r="B151" s="217" t="s">
        <v>647</v>
      </c>
      <c r="C151" s="216" t="s">
        <v>187</v>
      </c>
      <c r="D151" s="216" t="s">
        <v>648</v>
      </c>
      <c r="E151" s="271" t="s">
        <v>545</v>
      </c>
      <c r="F151" s="271"/>
      <c r="G151" s="218" t="s">
        <v>94</v>
      </c>
      <c r="H151" s="219">
        <v>3.9510000000000003E-2</v>
      </c>
      <c r="I151" s="220">
        <v>10.43</v>
      </c>
      <c r="J151" s="220">
        <v>0.41</v>
      </c>
    </row>
    <row r="152" spans="1:10" x14ac:dyDescent="0.3">
      <c r="A152" s="210"/>
      <c r="B152" s="210"/>
      <c r="C152" s="210"/>
      <c r="D152" s="210"/>
      <c r="E152" s="210" t="s">
        <v>521</v>
      </c>
      <c r="F152" s="211"/>
      <c r="G152" s="210" t="s">
        <v>522</v>
      </c>
      <c r="H152" s="211">
        <v>0</v>
      </c>
      <c r="I152" s="210" t="s">
        <v>523</v>
      </c>
      <c r="J152" s="211">
        <v>0</v>
      </c>
    </row>
    <row r="153" spans="1:10" ht="15" customHeight="1" x14ac:dyDescent="0.3">
      <c r="A153" s="210"/>
      <c r="B153" s="210"/>
      <c r="C153" s="210"/>
      <c r="D153" s="210"/>
      <c r="E153" s="210" t="s">
        <v>524</v>
      </c>
      <c r="F153" s="211">
        <v>0</v>
      </c>
      <c r="G153" s="210"/>
      <c r="H153" s="272" t="s">
        <v>525</v>
      </c>
      <c r="I153" s="272"/>
      <c r="J153" s="211">
        <v>32.93</v>
      </c>
    </row>
    <row r="154" spans="1:10" x14ac:dyDescent="0.3">
      <c r="A154" s="273" t="s">
        <v>536</v>
      </c>
      <c r="B154" s="273"/>
      <c r="C154" s="273"/>
      <c r="D154" s="273"/>
      <c r="E154" s="273"/>
      <c r="F154" s="273"/>
      <c r="G154" s="273"/>
      <c r="H154" s="273"/>
      <c r="I154" s="273"/>
      <c r="J154" s="273"/>
    </row>
    <row r="155" spans="1:10" ht="15" customHeight="1" thickBot="1" x14ac:dyDescent="0.35">
      <c r="A155" s="274" t="s">
        <v>649</v>
      </c>
      <c r="B155" s="274"/>
      <c r="C155" s="274"/>
      <c r="D155" s="274"/>
      <c r="E155" s="274"/>
      <c r="F155" s="274"/>
      <c r="G155" s="274"/>
      <c r="H155" s="274"/>
      <c r="I155" s="274"/>
      <c r="J155" s="274"/>
    </row>
    <row r="156" spans="1:10" ht="15" thickTop="1" x14ac:dyDescent="0.3">
      <c r="A156" s="212"/>
      <c r="B156" s="212"/>
      <c r="C156" s="212"/>
      <c r="D156" s="212"/>
      <c r="E156" s="212"/>
      <c r="F156" s="212"/>
      <c r="G156" s="212"/>
      <c r="H156" s="212"/>
      <c r="I156" s="212"/>
      <c r="J156" s="212"/>
    </row>
    <row r="157" spans="1:10" ht="39.6" customHeight="1" x14ac:dyDescent="0.3">
      <c r="A157" s="213" t="s">
        <v>297</v>
      </c>
      <c r="B157" s="214" t="s">
        <v>526</v>
      </c>
      <c r="C157" s="213" t="s">
        <v>527</v>
      </c>
      <c r="D157" s="213" t="s">
        <v>528</v>
      </c>
      <c r="E157" s="276" t="s">
        <v>529</v>
      </c>
      <c r="F157" s="276"/>
      <c r="G157" s="215" t="s">
        <v>530</v>
      </c>
      <c r="H157" s="214" t="s">
        <v>96</v>
      </c>
      <c r="I157" s="214" t="s">
        <v>531</v>
      </c>
      <c r="J157" s="214" t="s">
        <v>2</v>
      </c>
    </row>
    <row r="158" spans="1:10" ht="79.2" x14ac:dyDescent="0.3">
      <c r="A158" s="130" t="s">
        <v>513</v>
      </c>
      <c r="B158" s="131" t="s">
        <v>298</v>
      </c>
      <c r="C158" s="130" t="s">
        <v>168</v>
      </c>
      <c r="D158" s="130" t="s">
        <v>299</v>
      </c>
      <c r="E158" s="275" t="s">
        <v>579</v>
      </c>
      <c r="F158" s="275"/>
      <c r="G158" s="132" t="s">
        <v>94</v>
      </c>
      <c r="H158" s="204">
        <v>1</v>
      </c>
      <c r="I158" s="133">
        <v>30.53</v>
      </c>
      <c r="J158" s="133">
        <v>30.53</v>
      </c>
    </row>
    <row r="159" spans="1:10" ht="39.6" customHeight="1" x14ac:dyDescent="0.3">
      <c r="A159" s="205" t="s">
        <v>515</v>
      </c>
      <c r="B159" s="206" t="s">
        <v>628</v>
      </c>
      <c r="C159" s="205" t="s">
        <v>187</v>
      </c>
      <c r="D159" s="205" t="s">
        <v>629</v>
      </c>
      <c r="E159" s="270" t="s">
        <v>555</v>
      </c>
      <c r="F159" s="270"/>
      <c r="G159" s="207" t="s">
        <v>556</v>
      </c>
      <c r="H159" s="208">
        <v>1.3599999999999999E-2</v>
      </c>
      <c r="I159" s="209">
        <v>303.04000000000002</v>
      </c>
      <c r="J159" s="209">
        <v>4.12</v>
      </c>
    </row>
    <row r="160" spans="1:10" ht="39.6" x14ac:dyDescent="0.3">
      <c r="A160" s="205" t="s">
        <v>515</v>
      </c>
      <c r="B160" s="206" t="s">
        <v>650</v>
      </c>
      <c r="C160" s="205" t="s">
        <v>187</v>
      </c>
      <c r="D160" s="205" t="s">
        <v>651</v>
      </c>
      <c r="E160" s="270" t="s">
        <v>619</v>
      </c>
      <c r="F160" s="270"/>
      <c r="G160" s="207" t="s">
        <v>180</v>
      </c>
      <c r="H160" s="208">
        <v>0.1014</v>
      </c>
      <c r="I160" s="209">
        <v>9.31</v>
      </c>
      <c r="J160" s="209">
        <v>0.94</v>
      </c>
    </row>
    <row r="161" spans="1:10" ht="26.4" customHeight="1" x14ac:dyDescent="0.3">
      <c r="A161" s="205" t="s">
        <v>515</v>
      </c>
      <c r="B161" s="206" t="s">
        <v>626</v>
      </c>
      <c r="C161" s="205" t="s">
        <v>187</v>
      </c>
      <c r="D161" s="205" t="s">
        <v>627</v>
      </c>
      <c r="E161" s="270" t="s">
        <v>619</v>
      </c>
      <c r="F161" s="270"/>
      <c r="G161" s="207" t="s">
        <v>180</v>
      </c>
      <c r="H161" s="208">
        <v>5.0700000000000002E-2</v>
      </c>
      <c r="I161" s="209">
        <v>26.41</v>
      </c>
      <c r="J161" s="209">
        <v>1.33</v>
      </c>
    </row>
    <row r="162" spans="1:10" ht="26.4" x14ac:dyDescent="0.3">
      <c r="A162" s="205" t="s">
        <v>515</v>
      </c>
      <c r="B162" s="206" t="s">
        <v>615</v>
      </c>
      <c r="C162" s="205" t="s">
        <v>187</v>
      </c>
      <c r="D162" s="205" t="s">
        <v>616</v>
      </c>
      <c r="E162" s="270" t="s">
        <v>518</v>
      </c>
      <c r="F162" s="270"/>
      <c r="G162" s="207" t="s">
        <v>159</v>
      </c>
      <c r="H162" s="208">
        <v>0.09</v>
      </c>
      <c r="I162" s="209">
        <v>16.93</v>
      </c>
      <c r="J162" s="209">
        <v>1.52</v>
      </c>
    </row>
    <row r="163" spans="1:10" ht="39.6" customHeight="1" x14ac:dyDescent="0.3">
      <c r="A163" s="205" t="s">
        <v>515</v>
      </c>
      <c r="B163" s="206" t="s">
        <v>620</v>
      </c>
      <c r="C163" s="205" t="s">
        <v>168</v>
      </c>
      <c r="D163" s="205" t="s">
        <v>621</v>
      </c>
      <c r="E163" s="270" t="s">
        <v>579</v>
      </c>
      <c r="F163" s="270"/>
      <c r="G163" s="207" t="s">
        <v>95</v>
      </c>
      <c r="H163" s="208">
        <v>0.14050000000000001</v>
      </c>
      <c r="I163" s="209">
        <v>59.94</v>
      </c>
      <c r="J163" s="209">
        <v>8.42</v>
      </c>
    </row>
    <row r="164" spans="1:10" ht="26.4" x14ac:dyDescent="0.3">
      <c r="A164" s="205" t="s">
        <v>515</v>
      </c>
      <c r="B164" s="206" t="s">
        <v>622</v>
      </c>
      <c r="C164" s="205" t="s">
        <v>187</v>
      </c>
      <c r="D164" s="205" t="s">
        <v>623</v>
      </c>
      <c r="E164" s="270" t="s">
        <v>518</v>
      </c>
      <c r="F164" s="270"/>
      <c r="G164" s="207" t="s">
        <v>159</v>
      </c>
      <c r="H164" s="208">
        <v>1.11E-2</v>
      </c>
      <c r="I164" s="209">
        <v>12.89</v>
      </c>
      <c r="J164" s="209">
        <v>0.14000000000000001</v>
      </c>
    </row>
    <row r="165" spans="1:10" ht="39.6" customHeight="1" x14ac:dyDescent="0.3">
      <c r="A165" s="205" t="s">
        <v>515</v>
      </c>
      <c r="B165" s="206" t="s">
        <v>624</v>
      </c>
      <c r="C165" s="205" t="s">
        <v>187</v>
      </c>
      <c r="D165" s="205" t="s">
        <v>625</v>
      </c>
      <c r="E165" s="270" t="s">
        <v>555</v>
      </c>
      <c r="F165" s="270"/>
      <c r="G165" s="207" t="s">
        <v>559</v>
      </c>
      <c r="H165" s="208">
        <v>1.5800000000000002E-2</v>
      </c>
      <c r="I165" s="209">
        <v>142.05000000000001</v>
      </c>
      <c r="J165" s="209">
        <v>2.2400000000000002</v>
      </c>
    </row>
    <row r="166" spans="1:10" x14ac:dyDescent="0.3">
      <c r="A166" s="216" t="s">
        <v>532</v>
      </c>
      <c r="B166" s="217" t="s">
        <v>639</v>
      </c>
      <c r="C166" s="216" t="s">
        <v>412</v>
      </c>
      <c r="D166" s="216" t="s">
        <v>640</v>
      </c>
      <c r="E166" s="271" t="s">
        <v>545</v>
      </c>
      <c r="F166" s="271"/>
      <c r="G166" s="218" t="s">
        <v>170</v>
      </c>
      <c r="H166" s="219">
        <v>0.49586999999999998</v>
      </c>
      <c r="I166" s="220">
        <v>0.41</v>
      </c>
      <c r="J166" s="220">
        <v>0.2</v>
      </c>
    </row>
    <row r="167" spans="1:10" x14ac:dyDescent="0.3">
      <c r="A167" s="216" t="s">
        <v>532</v>
      </c>
      <c r="B167" s="217" t="s">
        <v>652</v>
      </c>
      <c r="C167" s="216" t="s">
        <v>187</v>
      </c>
      <c r="D167" s="216" t="s">
        <v>653</v>
      </c>
      <c r="E167" s="271" t="s">
        <v>545</v>
      </c>
      <c r="F167" s="271"/>
      <c r="G167" s="218" t="s">
        <v>94</v>
      </c>
      <c r="H167" s="219">
        <v>4.5449999999999997E-2</v>
      </c>
      <c r="I167" s="220">
        <v>33.549999999999997</v>
      </c>
      <c r="J167" s="220">
        <v>1.52</v>
      </c>
    </row>
    <row r="168" spans="1:10" x14ac:dyDescent="0.3">
      <c r="A168" s="216" t="s">
        <v>532</v>
      </c>
      <c r="B168" s="217" t="s">
        <v>630</v>
      </c>
      <c r="C168" s="216" t="s">
        <v>187</v>
      </c>
      <c r="D168" s="216" t="s">
        <v>631</v>
      </c>
      <c r="E168" s="271" t="s">
        <v>545</v>
      </c>
      <c r="F168" s="271"/>
      <c r="G168" s="218" t="s">
        <v>94</v>
      </c>
      <c r="H168" s="219">
        <v>0.15579000000000001</v>
      </c>
      <c r="I168" s="220">
        <v>8.7799999999999994</v>
      </c>
      <c r="J168" s="220">
        <v>1.36</v>
      </c>
    </row>
    <row r="169" spans="1:10" ht="14.4" customHeight="1" x14ac:dyDescent="0.3">
      <c r="A169" s="216" t="s">
        <v>532</v>
      </c>
      <c r="B169" s="217" t="s">
        <v>654</v>
      </c>
      <c r="C169" s="216" t="s">
        <v>655</v>
      </c>
      <c r="D169" s="216" t="s">
        <v>656</v>
      </c>
      <c r="E169" s="271" t="s">
        <v>545</v>
      </c>
      <c r="F169" s="271"/>
      <c r="G169" s="218" t="s">
        <v>95</v>
      </c>
      <c r="H169" s="219">
        <v>1.091</v>
      </c>
      <c r="I169" s="220">
        <v>8.02</v>
      </c>
      <c r="J169" s="220">
        <v>8.74</v>
      </c>
    </row>
    <row r="170" spans="1:10" x14ac:dyDescent="0.3">
      <c r="A170" s="210"/>
      <c r="B170" s="210"/>
      <c r="C170" s="210"/>
      <c r="D170" s="210"/>
      <c r="E170" s="210" t="s">
        <v>521</v>
      </c>
      <c r="F170" s="211"/>
      <c r="G170" s="210" t="s">
        <v>522</v>
      </c>
      <c r="H170" s="211">
        <v>0</v>
      </c>
      <c r="I170" s="210" t="s">
        <v>523</v>
      </c>
      <c r="J170" s="211">
        <v>0</v>
      </c>
    </row>
    <row r="171" spans="1:10" ht="15" customHeight="1" x14ac:dyDescent="0.3">
      <c r="A171" s="210"/>
      <c r="B171" s="210"/>
      <c r="C171" s="210"/>
      <c r="D171" s="210"/>
      <c r="E171" s="210" t="s">
        <v>524</v>
      </c>
      <c r="F171" s="211">
        <v>0</v>
      </c>
      <c r="G171" s="210"/>
      <c r="H171" s="272" t="s">
        <v>525</v>
      </c>
      <c r="I171" s="272"/>
      <c r="J171" s="211">
        <v>37.51</v>
      </c>
    </row>
    <row r="172" spans="1:10" x14ac:dyDescent="0.3">
      <c r="A172" s="273" t="s">
        <v>536</v>
      </c>
      <c r="B172" s="273"/>
      <c r="C172" s="273"/>
      <c r="D172" s="273"/>
      <c r="E172" s="273"/>
      <c r="F172" s="273"/>
      <c r="G172" s="273"/>
      <c r="H172" s="273"/>
      <c r="I172" s="273"/>
      <c r="J172" s="273"/>
    </row>
    <row r="173" spans="1:10" ht="15" customHeight="1" thickBot="1" x14ac:dyDescent="0.35">
      <c r="A173" s="274" t="s">
        <v>657</v>
      </c>
      <c r="B173" s="274"/>
      <c r="C173" s="274"/>
      <c r="D173" s="274"/>
      <c r="E173" s="274"/>
      <c r="F173" s="274"/>
      <c r="G173" s="274"/>
      <c r="H173" s="274"/>
      <c r="I173" s="274"/>
      <c r="J173" s="274"/>
    </row>
    <row r="174" spans="1:10" ht="15" thickTop="1" x14ac:dyDescent="0.3">
      <c r="A174" s="212"/>
      <c r="B174" s="212"/>
      <c r="C174" s="212"/>
      <c r="D174" s="212"/>
      <c r="E174" s="212"/>
      <c r="F174" s="212"/>
      <c r="G174" s="212"/>
      <c r="H174" s="212"/>
      <c r="I174" s="212"/>
      <c r="J174" s="212"/>
    </row>
    <row r="175" spans="1:10" x14ac:dyDescent="0.3">
      <c r="A175" s="213" t="s">
        <v>210</v>
      </c>
      <c r="B175" s="214" t="s">
        <v>526</v>
      </c>
      <c r="C175" s="213" t="s">
        <v>527</v>
      </c>
      <c r="D175" s="213" t="s">
        <v>528</v>
      </c>
      <c r="E175" s="276" t="s">
        <v>529</v>
      </c>
      <c r="F175" s="276"/>
      <c r="G175" s="215" t="s">
        <v>530</v>
      </c>
      <c r="H175" s="214" t="s">
        <v>96</v>
      </c>
      <c r="I175" s="214" t="s">
        <v>531</v>
      </c>
      <c r="J175" s="214" t="s">
        <v>2</v>
      </c>
    </row>
    <row r="176" spans="1:10" ht="52.8" x14ac:dyDescent="0.3">
      <c r="A176" s="130" t="s">
        <v>513</v>
      </c>
      <c r="B176" s="131" t="s">
        <v>300</v>
      </c>
      <c r="C176" s="130" t="s">
        <v>168</v>
      </c>
      <c r="D176" s="130" t="s">
        <v>301</v>
      </c>
      <c r="E176" s="275" t="s">
        <v>658</v>
      </c>
      <c r="F176" s="275"/>
      <c r="G176" s="132" t="s">
        <v>180</v>
      </c>
      <c r="H176" s="204">
        <v>1</v>
      </c>
      <c r="I176" s="133">
        <v>89.01</v>
      </c>
      <c r="J176" s="133">
        <v>89.01</v>
      </c>
    </row>
    <row r="177" spans="1:10" ht="26.4" x14ac:dyDescent="0.3">
      <c r="A177" s="205" t="s">
        <v>515</v>
      </c>
      <c r="B177" s="206" t="s">
        <v>582</v>
      </c>
      <c r="C177" s="205" t="s">
        <v>187</v>
      </c>
      <c r="D177" s="205" t="s">
        <v>583</v>
      </c>
      <c r="E177" s="270" t="s">
        <v>518</v>
      </c>
      <c r="F177" s="270"/>
      <c r="G177" s="207" t="s">
        <v>159</v>
      </c>
      <c r="H177" s="208">
        <v>1.61</v>
      </c>
      <c r="I177" s="209">
        <v>23.31</v>
      </c>
      <c r="J177" s="209">
        <v>37.520000000000003</v>
      </c>
    </row>
    <row r="178" spans="1:10" ht="26.4" customHeight="1" x14ac:dyDescent="0.3">
      <c r="A178" s="205" t="s">
        <v>515</v>
      </c>
      <c r="B178" s="206" t="s">
        <v>659</v>
      </c>
      <c r="C178" s="205" t="s">
        <v>187</v>
      </c>
      <c r="D178" s="205" t="s">
        <v>660</v>
      </c>
      <c r="E178" s="270" t="s">
        <v>518</v>
      </c>
      <c r="F178" s="270"/>
      <c r="G178" s="207" t="s">
        <v>196</v>
      </c>
      <c r="H178" s="208">
        <v>9.1000000000000004E-3</v>
      </c>
      <c r="I178" s="209">
        <v>502.12</v>
      </c>
      <c r="J178" s="209">
        <v>4.5599999999999996</v>
      </c>
    </row>
    <row r="179" spans="1:10" ht="26.4" x14ac:dyDescent="0.3">
      <c r="A179" s="205" t="s">
        <v>515</v>
      </c>
      <c r="B179" s="206" t="s">
        <v>541</v>
      </c>
      <c r="C179" s="205" t="s">
        <v>187</v>
      </c>
      <c r="D179" s="205" t="s">
        <v>542</v>
      </c>
      <c r="E179" s="270" t="s">
        <v>518</v>
      </c>
      <c r="F179" s="270"/>
      <c r="G179" s="207" t="s">
        <v>159</v>
      </c>
      <c r="H179" s="208">
        <v>0.80500000000000005</v>
      </c>
      <c r="I179" s="209">
        <v>18.25</v>
      </c>
      <c r="J179" s="209">
        <v>14.69</v>
      </c>
    </row>
    <row r="180" spans="1:10" ht="26.4" customHeight="1" x14ac:dyDescent="0.3">
      <c r="A180" s="205" t="s">
        <v>515</v>
      </c>
      <c r="B180" s="206" t="s">
        <v>661</v>
      </c>
      <c r="C180" s="205" t="s">
        <v>187</v>
      </c>
      <c r="D180" s="205" t="s">
        <v>662</v>
      </c>
      <c r="E180" s="270" t="s">
        <v>579</v>
      </c>
      <c r="F180" s="270"/>
      <c r="G180" s="207" t="s">
        <v>95</v>
      </c>
      <c r="H180" s="208">
        <v>0.1</v>
      </c>
      <c r="I180" s="209">
        <v>61.01</v>
      </c>
      <c r="J180" s="209">
        <v>6.1</v>
      </c>
    </row>
    <row r="181" spans="1:10" x14ac:dyDescent="0.3">
      <c r="A181" s="216" t="s">
        <v>532</v>
      </c>
      <c r="B181" s="217" t="s">
        <v>663</v>
      </c>
      <c r="C181" s="216" t="s">
        <v>187</v>
      </c>
      <c r="D181" s="216" t="s">
        <v>664</v>
      </c>
      <c r="E181" s="271" t="s">
        <v>545</v>
      </c>
      <c r="F181" s="271"/>
      <c r="G181" s="218" t="s">
        <v>94</v>
      </c>
      <c r="H181" s="219">
        <v>0.53900000000000003</v>
      </c>
      <c r="I181" s="220">
        <v>10.17</v>
      </c>
      <c r="J181" s="220">
        <v>5.48</v>
      </c>
    </row>
    <row r="182" spans="1:10" ht="27.6" customHeight="1" x14ac:dyDescent="0.3">
      <c r="A182" s="216" t="s">
        <v>532</v>
      </c>
      <c r="B182" s="217" t="s">
        <v>665</v>
      </c>
      <c r="C182" s="216" t="s">
        <v>187</v>
      </c>
      <c r="D182" s="216" t="s">
        <v>666</v>
      </c>
      <c r="E182" s="271" t="s">
        <v>545</v>
      </c>
      <c r="F182" s="271"/>
      <c r="G182" s="218" t="s">
        <v>170</v>
      </c>
      <c r="H182" s="219">
        <v>28.31</v>
      </c>
      <c r="I182" s="220">
        <v>0.73</v>
      </c>
      <c r="J182" s="220">
        <v>20.66</v>
      </c>
    </row>
    <row r="183" spans="1:10" x14ac:dyDescent="0.3">
      <c r="A183" s="210"/>
      <c r="B183" s="210"/>
      <c r="C183" s="210"/>
      <c r="D183" s="210"/>
      <c r="E183" s="210" t="s">
        <v>521</v>
      </c>
      <c r="F183" s="211"/>
      <c r="G183" s="210" t="s">
        <v>522</v>
      </c>
      <c r="H183" s="211">
        <v>0</v>
      </c>
      <c r="I183" s="210" t="s">
        <v>523</v>
      </c>
      <c r="J183" s="211">
        <v>0</v>
      </c>
    </row>
    <row r="184" spans="1:10" ht="15" customHeight="1" x14ac:dyDescent="0.3">
      <c r="A184" s="210"/>
      <c r="B184" s="210"/>
      <c r="C184" s="210"/>
      <c r="D184" s="210"/>
      <c r="E184" s="210" t="s">
        <v>524</v>
      </c>
      <c r="F184" s="211">
        <v>0</v>
      </c>
      <c r="G184" s="210"/>
      <c r="H184" s="272" t="s">
        <v>525</v>
      </c>
      <c r="I184" s="272"/>
      <c r="J184" s="211">
        <v>109.37</v>
      </c>
    </row>
    <row r="185" spans="1:10" x14ac:dyDescent="0.3">
      <c r="A185" s="273" t="s">
        <v>536</v>
      </c>
      <c r="B185" s="273"/>
      <c r="C185" s="273"/>
      <c r="D185" s="273"/>
      <c r="E185" s="273"/>
      <c r="F185" s="273"/>
      <c r="G185" s="273"/>
      <c r="H185" s="273"/>
      <c r="I185" s="273"/>
      <c r="J185" s="273"/>
    </row>
    <row r="186" spans="1:10" ht="30" customHeight="1" thickBot="1" x14ac:dyDescent="0.35">
      <c r="A186" s="274" t="s">
        <v>667</v>
      </c>
      <c r="B186" s="274"/>
      <c r="C186" s="274"/>
      <c r="D186" s="274"/>
      <c r="E186" s="274"/>
      <c r="F186" s="274"/>
      <c r="G186" s="274"/>
      <c r="H186" s="274"/>
      <c r="I186" s="274"/>
      <c r="J186" s="274"/>
    </row>
    <row r="187" spans="1:10" ht="15" thickTop="1" x14ac:dyDescent="0.3">
      <c r="A187" s="212"/>
      <c r="B187" s="212"/>
      <c r="C187" s="212"/>
      <c r="D187" s="212"/>
      <c r="E187" s="212"/>
      <c r="F187" s="212"/>
      <c r="G187" s="212"/>
      <c r="H187" s="212"/>
      <c r="I187" s="212"/>
      <c r="J187" s="212"/>
    </row>
    <row r="188" spans="1:10" x14ac:dyDescent="0.3">
      <c r="A188" s="213" t="s">
        <v>302</v>
      </c>
      <c r="B188" s="214" t="s">
        <v>526</v>
      </c>
      <c r="C188" s="213" t="s">
        <v>527</v>
      </c>
      <c r="D188" s="213" t="s">
        <v>528</v>
      </c>
      <c r="E188" s="276" t="s">
        <v>529</v>
      </c>
      <c r="F188" s="276"/>
      <c r="G188" s="215" t="s">
        <v>530</v>
      </c>
      <c r="H188" s="214" t="s">
        <v>96</v>
      </c>
      <c r="I188" s="214" t="s">
        <v>531</v>
      </c>
      <c r="J188" s="214" t="s">
        <v>2</v>
      </c>
    </row>
    <row r="189" spans="1:10" ht="39.6" x14ac:dyDescent="0.3">
      <c r="A189" s="130" t="s">
        <v>513</v>
      </c>
      <c r="B189" s="131" t="s">
        <v>271</v>
      </c>
      <c r="C189" s="130" t="s">
        <v>168</v>
      </c>
      <c r="D189" s="130" t="s">
        <v>272</v>
      </c>
      <c r="E189" s="275" t="s">
        <v>658</v>
      </c>
      <c r="F189" s="275"/>
      <c r="G189" s="132" t="s">
        <v>180</v>
      </c>
      <c r="H189" s="204">
        <v>1</v>
      </c>
      <c r="I189" s="133">
        <v>88.97</v>
      </c>
      <c r="J189" s="133">
        <v>88.97</v>
      </c>
    </row>
    <row r="190" spans="1:10" ht="26.4" x14ac:dyDescent="0.3">
      <c r="A190" s="205" t="s">
        <v>515</v>
      </c>
      <c r="B190" s="206" t="s">
        <v>582</v>
      </c>
      <c r="C190" s="205" t="s">
        <v>187</v>
      </c>
      <c r="D190" s="205" t="s">
        <v>583</v>
      </c>
      <c r="E190" s="270" t="s">
        <v>518</v>
      </c>
      <c r="F190" s="270"/>
      <c r="G190" s="207" t="s">
        <v>159</v>
      </c>
      <c r="H190" s="208">
        <v>1.1399999999999999</v>
      </c>
      <c r="I190" s="209">
        <v>23.31</v>
      </c>
      <c r="J190" s="209">
        <v>26.57</v>
      </c>
    </row>
    <row r="191" spans="1:10" ht="26.4" x14ac:dyDescent="0.3">
      <c r="A191" s="205" t="s">
        <v>515</v>
      </c>
      <c r="B191" s="206" t="s">
        <v>541</v>
      </c>
      <c r="C191" s="205" t="s">
        <v>187</v>
      </c>
      <c r="D191" s="205" t="s">
        <v>542</v>
      </c>
      <c r="E191" s="270" t="s">
        <v>518</v>
      </c>
      <c r="F191" s="270"/>
      <c r="G191" s="207" t="s">
        <v>159</v>
      </c>
      <c r="H191" s="208">
        <v>0.88</v>
      </c>
      <c r="I191" s="209">
        <v>18.25</v>
      </c>
      <c r="J191" s="209">
        <v>16.059999999999999</v>
      </c>
    </row>
    <row r="192" spans="1:10" ht="39.6" x14ac:dyDescent="0.3">
      <c r="A192" s="205" t="s">
        <v>515</v>
      </c>
      <c r="B192" s="206" t="s">
        <v>659</v>
      </c>
      <c r="C192" s="205" t="s">
        <v>187</v>
      </c>
      <c r="D192" s="205" t="s">
        <v>660</v>
      </c>
      <c r="E192" s="270" t="s">
        <v>518</v>
      </c>
      <c r="F192" s="270"/>
      <c r="G192" s="207" t="s">
        <v>196</v>
      </c>
      <c r="H192" s="208">
        <v>1.38E-2</v>
      </c>
      <c r="I192" s="209">
        <v>502.12</v>
      </c>
      <c r="J192" s="209">
        <v>6.92</v>
      </c>
    </row>
    <row r="193" spans="1:10" ht="14.4" customHeight="1" x14ac:dyDescent="0.3">
      <c r="A193" s="216" t="s">
        <v>532</v>
      </c>
      <c r="B193" s="217" t="s">
        <v>665</v>
      </c>
      <c r="C193" s="216" t="s">
        <v>187</v>
      </c>
      <c r="D193" s="216" t="s">
        <v>666</v>
      </c>
      <c r="E193" s="271" t="s">
        <v>545</v>
      </c>
      <c r="F193" s="271"/>
      <c r="G193" s="218" t="s">
        <v>170</v>
      </c>
      <c r="H193" s="219">
        <v>54</v>
      </c>
      <c r="I193" s="220">
        <v>0.73</v>
      </c>
      <c r="J193" s="220">
        <v>39.42</v>
      </c>
    </row>
    <row r="194" spans="1:10" x14ac:dyDescent="0.3">
      <c r="A194" s="210"/>
      <c r="B194" s="210"/>
      <c r="C194" s="210"/>
      <c r="D194" s="210"/>
      <c r="E194" s="210" t="s">
        <v>521</v>
      </c>
      <c r="F194" s="211"/>
      <c r="G194" s="210" t="s">
        <v>522</v>
      </c>
      <c r="H194" s="211">
        <v>0</v>
      </c>
      <c r="I194" s="210" t="s">
        <v>523</v>
      </c>
      <c r="J194" s="211">
        <v>0</v>
      </c>
    </row>
    <row r="195" spans="1:10" ht="15" customHeight="1" x14ac:dyDescent="0.3">
      <c r="A195" s="210"/>
      <c r="B195" s="210"/>
      <c r="C195" s="210"/>
      <c r="D195" s="210"/>
      <c r="E195" s="210" t="s">
        <v>524</v>
      </c>
      <c r="F195" s="211">
        <v>0</v>
      </c>
      <c r="G195" s="210"/>
      <c r="H195" s="272" t="s">
        <v>525</v>
      </c>
      <c r="I195" s="272"/>
      <c r="J195" s="211">
        <v>109.32</v>
      </c>
    </row>
    <row r="196" spans="1:10" x14ac:dyDescent="0.3">
      <c r="A196" s="273" t="s">
        <v>536</v>
      </c>
      <c r="B196" s="273"/>
      <c r="C196" s="273"/>
      <c r="D196" s="273"/>
      <c r="E196" s="273"/>
      <c r="F196" s="273"/>
      <c r="G196" s="273"/>
      <c r="H196" s="273"/>
      <c r="I196" s="273"/>
      <c r="J196" s="273"/>
    </row>
    <row r="197" spans="1:10" ht="15" customHeight="1" thickBot="1" x14ac:dyDescent="0.35">
      <c r="A197" s="274" t="s">
        <v>668</v>
      </c>
      <c r="B197" s="274"/>
      <c r="C197" s="274"/>
      <c r="D197" s="274"/>
      <c r="E197" s="274"/>
      <c r="F197" s="274"/>
      <c r="G197" s="274"/>
      <c r="H197" s="274"/>
      <c r="I197" s="274"/>
      <c r="J197" s="274"/>
    </row>
    <row r="198" spans="1:10" ht="15" thickTop="1" x14ac:dyDescent="0.3">
      <c r="A198" s="212"/>
      <c r="B198" s="212"/>
      <c r="C198" s="212"/>
      <c r="D198" s="212"/>
      <c r="E198" s="212"/>
      <c r="F198" s="212"/>
      <c r="G198" s="212"/>
      <c r="H198" s="212"/>
      <c r="I198" s="212"/>
      <c r="J198" s="212"/>
    </row>
    <row r="199" spans="1:10" x14ac:dyDescent="0.3">
      <c r="A199" s="213" t="s">
        <v>215</v>
      </c>
      <c r="B199" s="214" t="s">
        <v>526</v>
      </c>
      <c r="C199" s="213" t="s">
        <v>527</v>
      </c>
      <c r="D199" s="213" t="s">
        <v>528</v>
      </c>
      <c r="E199" s="276" t="s">
        <v>529</v>
      </c>
      <c r="F199" s="276"/>
      <c r="G199" s="215" t="s">
        <v>530</v>
      </c>
      <c r="H199" s="214" t="s">
        <v>96</v>
      </c>
      <c r="I199" s="214" t="s">
        <v>531</v>
      </c>
      <c r="J199" s="214" t="s">
        <v>2</v>
      </c>
    </row>
    <row r="200" spans="1:10" ht="52.8" x14ac:dyDescent="0.3">
      <c r="A200" s="130" t="s">
        <v>513</v>
      </c>
      <c r="B200" s="131" t="s">
        <v>303</v>
      </c>
      <c r="C200" s="130" t="s">
        <v>168</v>
      </c>
      <c r="D200" s="130" t="s">
        <v>304</v>
      </c>
      <c r="E200" s="275" t="s">
        <v>669</v>
      </c>
      <c r="F200" s="275"/>
      <c r="G200" s="132" t="s">
        <v>170</v>
      </c>
      <c r="H200" s="204">
        <v>1</v>
      </c>
      <c r="I200" s="133">
        <v>3355.44</v>
      </c>
      <c r="J200" s="133">
        <v>3355.44</v>
      </c>
    </row>
    <row r="201" spans="1:10" ht="26.4" customHeight="1" x14ac:dyDescent="0.3">
      <c r="A201" s="205" t="s">
        <v>515</v>
      </c>
      <c r="B201" s="206" t="s">
        <v>670</v>
      </c>
      <c r="C201" s="205" t="s">
        <v>168</v>
      </c>
      <c r="D201" s="205" t="s">
        <v>671</v>
      </c>
      <c r="E201" s="270" t="s">
        <v>669</v>
      </c>
      <c r="F201" s="270"/>
      <c r="G201" s="207" t="s">
        <v>170</v>
      </c>
      <c r="H201" s="208">
        <v>2</v>
      </c>
      <c r="I201" s="209">
        <v>91.58</v>
      </c>
      <c r="J201" s="209">
        <v>183.16</v>
      </c>
    </row>
    <row r="202" spans="1:10" ht="26.4" customHeight="1" x14ac:dyDescent="0.3">
      <c r="A202" s="205" t="s">
        <v>515</v>
      </c>
      <c r="B202" s="206" t="s">
        <v>672</v>
      </c>
      <c r="C202" s="205" t="s">
        <v>168</v>
      </c>
      <c r="D202" s="205" t="s">
        <v>673</v>
      </c>
      <c r="E202" s="270">
        <v>339</v>
      </c>
      <c r="F202" s="270"/>
      <c r="G202" s="207" t="s">
        <v>107</v>
      </c>
      <c r="H202" s="208">
        <v>3.25</v>
      </c>
      <c r="I202" s="209">
        <v>31.14</v>
      </c>
      <c r="J202" s="209">
        <v>101.2</v>
      </c>
    </row>
    <row r="203" spans="1:10" ht="26.4" customHeight="1" x14ac:dyDescent="0.3">
      <c r="A203" s="205" t="s">
        <v>515</v>
      </c>
      <c r="B203" s="206" t="s">
        <v>674</v>
      </c>
      <c r="C203" s="205" t="s">
        <v>187</v>
      </c>
      <c r="D203" s="205" t="s">
        <v>675</v>
      </c>
      <c r="E203" s="270" t="s">
        <v>669</v>
      </c>
      <c r="F203" s="270"/>
      <c r="G203" s="207" t="s">
        <v>180</v>
      </c>
      <c r="H203" s="208">
        <v>5.3624999999999998</v>
      </c>
      <c r="I203" s="209">
        <v>448.94</v>
      </c>
      <c r="J203" s="209">
        <v>2407.44</v>
      </c>
    </row>
    <row r="204" spans="1:10" ht="26.4" customHeight="1" x14ac:dyDescent="0.3">
      <c r="A204" s="205" t="s">
        <v>515</v>
      </c>
      <c r="B204" s="206" t="s">
        <v>676</v>
      </c>
      <c r="C204" s="205" t="s">
        <v>168</v>
      </c>
      <c r="D204" s="205" t="s">
        <v>677</v>
      </c>
      <c r="E204" s="270" t="s">
        <v>669</v>
      </c>
      <c r="F204" s="270"/>
      <c r="G204" s="207" t="s">
        <v>170</v>
      </c>
      <c r="H204" s="208">
        <v>2</v>
      </c>
      <c r="I204" s="209">
        <v>132.44999999999999</v>
      </c>
      <c r="J204" s="209">
        <v>264.89999999999998</v>
      </c>
    </row>
    <row r="205" spans="1:10" ht="39.6" x14ac:dyDescent="0.3">
      <c r="A205" s="205" t="s">
        <v>515</v>
      </c>
      <c r="B205" s="206" t="s">
        <v>678</v>
      </c>
      <c r="C205" s="205" t="s">
        <v>168</v>
      </c>
      <c r="D205" s="205" t="s">
        <v>679</v>
      </c>
      <c r="E205" s="270">
        <v>339</v>
      </c>
      <c r="F205" s="270"/>
      <c r="G205" s="207" t="s">
        <v>107</v>
      </c>
      <c r="H205" s="208">
        <v>3.25</v>
      </c>
      <c r="I205" s="209">
        <v>53.44</v>
      </c>
      <c r="J205" s="209">
        <v>173.68</v>
      </c>
    </row>
    <row r="206" spans="1:10" ht="15" customHeight="1" x14ac:dyDescent="0.3">
      <c r="A206" s="205" t="s">
        <v>515</v>
      </c>
      <c r="B206" s="206" t="s">
        <v>680</v>
      </c>
      <c r="C206" s="205" t="s">
        <v>168</v>
      </c>
      <c r="D206" s="205" t="s">
        <v>681</v>
      </c>
      <c r="E206" s="270" t="s">
        <v>518</v>
      </c>
      <c r="F206" s="270"/>
      <c r="G206" s="207" t="s">
        <v>180</v>
      </c>
      <c r="H206" s="208">
        <v>5.3624999999999998</v>
      </c>
      <c r="I206" s="209">
        <v>41.97</v>
      </c>
      <c r="J206" s="209">
        <v>225.06</v>
      </c>
    </row>
    <row r="207" spans="1:10" x14ac:dyDescent="0.3">
      <c r="A207" s="210"/>
      <c r="B207" s="210"/>
      <c r="C207" s="210"/>
      <c r="D207" s="210"/>
      <c r="E207" s="210" t="s">
        <v>521</v>
      </c>
      <c r="F207" s="211"/>
      <c r="G207" s="210" t="s">
        <v>522</v>
      </c>
      <c r="H207" s="211">
        <v>0</v>
      </c>
      <c r="I207" s="210" t="s">
        <v>523</v>
      </c>
      <c r="J207" s="211">
        <v>0</v>
      </c>
    </row>
    <row r="208" spans="1:10" ht="15" customHeight="1" thickBot="1" x14ac:dyDescent="0.35">
      <c r="A208" s="210"/>
      <c r="B208" s="210"/>
      <c r="C208" s="210"/>
      <c r="D208" s="210"/>
      <c r="E208" s="210" t="s">
        <v>524</v>
      </c>
      <c r="F208" s="211">
        <v>0</v>
      </c>
      <c r="G208" s="210"/>
      <c r="H208" s="272" t="s">
        <v>525</v>
      </c>
      <c r="I208" s="272"/>
      <c r="J208" s="211">
        <v>4123.16</v>
      </c>
    </row>
    <row r="209" spans="1:10" ht="15" thickTop="1" x14ac:dyDescent="0.3">
      <c r="A209" s="212"/>
      <c r="B209" s="212"/>
      <c r="C209" s="212"/>
      <c r="D209" s="212"/>
      <c r="E209" s="212"/>
      <c r="F209" s="212"/>
      <c r="G209" s="212"/>
      <c r="H209" s="212"/>
      <c r="I209" s="212"/>
      <c r="J209" s="212"/>
    </row>
    <row r="210" spans="1:10" x14ac:dyDescent="0.3">
      <c r="A210" s="213" t="s">
        <v>318</v>
      </c>
      <c r="B210" s="214" t="s">
        <v>526</v>
      </c>
      <c r="C210" s="213" t="s">
        <v>527</v>
      </c>
      <c r="D210" s="213" t="s">
        <v>528</v>
      </c>
      <c r="E210" s="276" t="s">
        <v>529</v>
      </c>
      <c r="F210" s="276"/>
      <c r="G210" s="215" t="s">
        <v>530</v>
      </c>
      <c r="H210" s="214" t="s">
        <v>96</v>
      </c>
      <c r="I210" s="214" t="s">
        <v>531</v>
      </c>
      <c r="J210" s="214" t="s">
        <v>2</v>
      </c>
    </row>
    <row r="211" spans="1:10" ht="52.8" x14ac:dyDescent="0.3">
      <c r="A211" s="130" t="s">
        <v>513</v>
      </c>
      <c r="B211" s="131" t="s">
        <v>316</v>
      </c>
      <c r="C211" s="130" t="s">
        <v>168</v>
      </c>
      <c r="D211" s="130" t="s">
        <v>317</v>
      </c>
      <c r="E211" s="275" t="s">
        <v>682</v>
      </c>
      <c r="F211" s="275"/>
      <c r="G211" s="132" t="s">
        <v>180</v>
      </c>
      <c r="H211" s="204">
        <v>1</v>
      </c>
      <c r="I211" s="133">
        <v>505.25</v>
      </c>
      <c r="J211" s="133">
        <v>505.25</v>
      </c>
    </row>
    <row r="212" spans="1:10" ht="14.4" customHeight="1" x14ac:dyDescent="0.3">
      <c r="A212" s="216" t="s">
        <v>532</v>
      </c>
      <c r="B212" s="217" t="s">
        <v>683</v>
      </c>
      <c r="C212" s="216" t="s">
        <v>635</v>
      </c>
      <c r="D212" s="216" t="s">
        <v>684</v>
      </c>
      <c r="E212" s="271" t="s">
        <v>685</v>
      </c>
      <c r="F212" s="271"/>
      <c r="G212" s="218" t="s">
        <v>180</v>
      </c>
      <c r="H212" s="219">
        <v>1</v>
      </c>
      <c r="I212" s="220">
        <v>505.25</v>
      </c>
      <c r="J212" s="220">
        <v>505.25</v>
      </c>
    </row>
    <row r="213" spans="1:10" x14ac:dyDescent="0.3">
      <c r="A213" s="210"/>
      <c r="B213" s="210"/>
      <c r="C213" s="210"/>
      <c r="D213" s="210"/>
      <c r="E213" s="210" t="s">
        <v>521</v>
      </c>
      <c r="F213" s="211"/>
      <c r="G213" s="210" t="s">
        <v>522</v>
      </c>
      <c r="H213" s="211">
        <v>0</v>
      </c>
      <c r="I213" s="210" t="s">
        <v>523</v>
      </c>
      <c r="J213" s="211">
        <v>0</v>
      </c>
    </row>
    <row r="214" spans="1:10" ht="15" customHeight="1" x14ac:dyDescent="0.3">
      <c r="A214" s="210"/>
      <c r="B214" s="210"/>
      <c r="C214" s="210"/>
      <c r="D214" s="210"/>
      <c r="E214" s="210" t="s">
        <v>524</v>
      </c>
      <c r="F214" s="211">
        <v>0</v>
      </c>
      <c r="G214" s="210"/>
      <c r="H214" s="272" t="s">
        <v>525</v>
      </c>
      <c r="I214" s="272"/>
      <c r="J214" s="211">
        <v>620.85</v>
      </c>
    </row>
    <row r="215" spans="1:10" x14ac:dyDescent="0.3">
      <c r="A215" s="273" t="s">
        <v>536</v>
      </c>
      <c r="B215" s="273"/>
      <c r="C215" s="273"/>
      <c r="D215" s="273"/>
      <c r="E215" s="273"/>
      <c r="F215" s="273"/>
      <c r="G215" s="273"/>
      <c r="H215" s="273"/>
      <c r="I215" s="273"/>
      <c r="J215" s="273"/>
    </row>
    <row r="216" spans="1:10" ht="15" customHeight="1" thickBot="1" x14ac:dyDescent="0.35">
      <c r="A216" s="274" t="s">
        <v>686</v>
      </c>
      <c r="B216" s="274"/>
      <c r="C216" s="274"/>
      <c r="D216" s="274"/>
      <c r="E216" s="274"/>
      <c r="F216" s="274"/>
      <c r="G216" s="274"/>
      <c r="H216" s="274"/>
      <c r="I216" s="274"/>
      <c r="J216" s="274"/>
    </row>
    <row r="217" spans="1:10" ht="26.4" customHeight="1" thickTop="1" x14ac:dyDescent="0.3">
      <c r="A217" s="212"/>
      <c r="B217" s="212"/>
      <c r="C217" s="212"/>
      <c r="D217" s="212"/>
      <c r="E217" s="212"/>
      <c r="F217" s="212"/>
      <c r="G217" s="212"/>
      <c r="H217" s="212"/>
      <c r="I217" s="212"/>
      <c r="J217" s="212"/>
    </row>
    <row r="218" spans="1:10" x14ac:dyDescent="0.3">
      <c r="A218" s="213" t="s">
        <v>383</v>
      </c>
      <c r="B218" s="214" t="s">
        <v>526</v>
      </c>
      <c r="C218" s="213" t="s">
        <v>527</v>
      </c>
      <c r="D218" s="213" t="s">
        <v>528</v>
      </c>
      <c r="E218" s="276" t="s">
        <v>529</v>
      </c>
      <c r="F218" s="276"/>
      <c r="G218" s="215" t="s">
        <v>530</v>
      </c>
      <c r="H218" s="214" t="s">
        <v>96</v>
      </c>
      <c r="I218" s="214" t="s">
        <v>531</v>
      </c>
      <c r="J218" s="214" t="s">
        <v>2</v>
      </c>
    </row>
    <row r="219" spans="1:10" ht="26.4" customHeight="1" x14ac:dyDescent="0.3">
      <c r="A219" s="130" t="s">
        <v>513</v>
      </c>
      <c r="B219" s="131" t="s">
        <v>323</v>
      </c>
      <c r="C219" s="130" t="s">
        <v>168</v>
      </c>
      <c r="D219" s="130" t="s">
        <v>324</v>
      </c>
      <c r="E219" s="275" t="s">
        <v>682</v>
      </c>
      <c r="F219" s="275"/>
      <c r="G219" s="132" t="s">
        <v>180</v>
      </c>
      <c r="H219" s="204">
        <v>1</v>
      </c>
      <c r="I219" s="133">
        <v>117.7</v>
      </c>
      <c r="J219" s="133">
        <v>117.7</v>
      </c>
    </row>
    <row r="220" spans="1:10" ht="26.4" x14ac:dyDescent="0.3">
      <c r="A220" s="205" t="s">
        <v>515</v>
      </c>
      <c r="B220" s="206" t="s">
        <v>541</v>
      </c>
      <c r="C220" s="205" t="s">
        <v>187</v>
      </c>
      <c r="D220" s="205" t="s">
        <v>542</v>
      </c>
      <c r="E220" s="270" t="s">
        <v>518</v>
      </c>
      <c r="F220" s="270"/>
      <c r="G220" s="207" t="s">
        <v>159</v>
      </c>
      <c r="H220" s="208">
        <v>1.1000000000000001</v>
      </c>
      <c r="I220" s="209">
        <v>18.25</v>
      </c>
      <c r="J220" s="209">
        <v>20.07</v>
      </c>
    </row>
    <row r="221" spans="1:10" ht="26.4" x14ac:dyDescent="0.3">
      <c r="A221" s="205" t="s">
        <v>515</v>
      </c>
      <c r="B221" s="206" t="s">
        <v>582</v>
      </c>
      <c r="C221" s="205" t="s">
        <v>187</v>
      </c>
      <c r="D221" s="205" t="s">
        <v>583</v>
      </c>
      <c r="E221" s="270" t="s">
        <v>518</v>
      </c>
      <c r="F221" s="270"/>
      <c r="G221" s="207" t="s">
        <v>159</v>
      </c>
      <c r="H221" s="208">
        <v>1</v>
      </c>
      <c r="I221" s="209">
        <v>23.31</v>
      </c>
      <c r="J221" s="209">
        <v>23.31</v>
      </c>
    </row>
    <row r="222" spans="1:10" ht="26.4" x14ac:dyDescent="0.3">
      <c r="A222" s="216" t="s">
        <v>532</v>
      </c>
      <c r="B222" s="217" t="s">
        <v>687</v>
      </c>
      <c r="C222" s="216" t="s">
        <v>187</v>
      </c>
      <c r="D222" s="216" t="s">
        <v>688</v>
      </c>
      <c r="E222" s="271" t="s">
        <v>545</v>
      </c>
      <c r="F222" s="271"/>
      <c r="G222" s="218" t="s">
        <v>196</v>
      </c>
      <c r="H222" s="219">
        <v>2.4E-2</v>
      </c>
      <c r="I222" s="220">
        <v>115</v>
      </c>
      <c r="J222" s="220">
        <v>2.76</v>
      </c>
    </row>
    <row r="223" spans="1:10" x14ac:dyDescent="0.3">
      <c r="A223" s="216" t="s">
        <v>532</v>
      </c>
      <c r="B223" s="217" t="s">
        <v>689</v>
      </c>
      <c r="C223" s="216" t="s">
        <v>187</v>
      </c>
      <c r="D223" s="216" t="s">
        <v>690</v>
      </c>
      <c r="E223" s="271" t="s">
        <v>545</v>
      </c>
      <c r="F223" s="271"/>
      <c r="G223" s="218" t="s">
        <v>94</v>
      </c>
      <c r="H223" s="219">
        <v>4.8</v>
      </c>
      <c r="I223" s="220">
        <v>0.7</v>
      </c>
      <c r="J223" s="220">
        <v>3.36</v>
      </c>
    </row>
    <row r="224" spans="1:10" ht="14.4" customHeight="1" x14ac:dyDescent="0.3">
      <c r="A224" s="216" t="s">
        <v>532</v>
      </c>
      <c r="B224" s="217" t="s">
        <v>691</v>
      </c>
      <c r="C224" s="216" t="s">
        <v>187</v>
      </c>
      <c r="D224" s="216" t="s">
        <v>692</v>
      </c>
      <c r="E224" s="271" t="s">
        <v>545</v>
      </c>
      <c r="F224" s="271"/>
      <c r="G224" s="218" t="s">
        <v>180</v>
      </c>
      <c r="H224" s="219">
        <v>1.05</v>
      </c>
      <c r="I224" s="220">
        <v>64.959999999999994</v>
      </c>
      <c r="J224" s="220">
        <v>68.2</v>
      </c>
    </row>
    <row r="225" spans="1:10" x14ac:dyDescent="0.3">
      <c r="A225" s="210"/>
      <c r="B225" s="210"/>
      <c r="C225" s="210"/>
      <c r="D225" s="210"/>
      <c r="E225" s="210" t="s">
        <v>521</v>
      </c>
      <c r="F225" s="211"/>
      <c r="G225" s="210" t="s">
        <v>522</v>
      </c>
      <c r="H225" s="211">
        <v>0</v>
      </c>
      <c r="I225" s="210" t="s">
        <v>523</v>
      </c>
      <c r="J225" s="211">
        <v>0</v>
      </c>
    </row>
    <row r="226" spans="1:10" ht="15" customHeight="1" x14ac:dyDescent="0.3">
      <c r="A226" s="210"/>
      <c r="B226" s="210"/>
      <c r="C226" s="210"/>
      <c r="D226" s="210"/>
      <c r="E226" s="210" t="s">
        <v>524</v>
      </c>
      <c r="F226" s="211">
        <v>0</v>
      </c>
      <c r="G226" s="210"/>
      <c r="H226" s="272" t="s">
        <v>525</v>
      </c>
      <c r="I226" s="272"/>
      <c r="J226" s="211">
        <v>144.62</v>
      </c>
    </row>
    <row r="227" spans="1:10" x14ac:dyDescent="0.3">
      <c r="A227" s="273" t="s">
        <v>536</v>
      </c>
      <c r="B227" s="273"/>
      <c r="C227" s="273"/>
      <c r="D227" s="273"/>
      <c r="E227" s="273"/>
      <c r="F227" s="273"/>
      <c r="G227" s="273"/>
      <c r="H227" s="273"/>
      <c r="I227" s="273"/>
      <c r="J227" s="273"/>
    </row>
    <row r="228" spans="1:10" ht="15" customHeight="1" thickBot="1" x14ac:dyDescent="0.35">
      <c r="A228" s="274" t="s">
        <v>693</v>
      </c>
      <c r="B228" s="274"/>
      <c r="C228" s="274"/>
      <c r="D228" s="274"/>
      <c r="E228" s="274"/>
      <c r="F228" s="274"/>
      <c r="G228" s="274"/>
      <c r="H228" s="274"/>
      <c r="I228" s="274"/>
      <c r="J228" s="274"/>
    </row>
    <row r="229" spans="1:10" ht="15" thickTop="1" x14ac:dyDescent="0.3">
      <c r="A229" s="212"/>
      <c r="B229" s="212"/>
      <c r="C229" s="212"/>
      <c r="D229" s="212"/>
      <c r="E229" s="212"/>
      <c r="F229" s="212"/>
      <c r="G229" s="212"/>
      <c r="H229" s="212"/>
      <c r="I229" s="212"/>
      <c r="J229" s="212"/>
    </row>
    <row r="230" spans="1:10" x14ac:dyDescent="0.3">
      <c r="A230" s="213" t="s">
        <v>384</v>
      </c>
      <c r="B230" s="214" t="s">
        <v>526</v>
      </c>
      <c r="C230" s="213" t="s">
        <v>527</v>
      </c>
      <c r="D230" s="213" t="s">
        <v>528</v>
      </c>
      <c r="E230" s="276" t="s">
        <v>529</v>
      </c>
      <c r="F230" s="276"/>
      <c r="G230" s="215" t="s">
        <v>530</v>
      </c>
      <c r="H230" s="214" t="s">
        <v>96</v>
      </c>
      <c r="I230" s="214" t="s">
        <v>531</v>
      </c>
      <c r="J230" s="214" t="s">
        <v>2</v>
      </c>
    </row>
    <row r="231" spans="1:10" ht="39.6" x14ac:dyDescent="0.3">
      <c r="A231" s="130" t="s">
        <v>513</v>
      </c>
      <c r="B231" s="131" t="s">
        <v>385</v>
      </c>
      <c r="C231" s="130" t="s">
        <v>168</v>
      </c>
      <c r="D231" s="130" t="s">
        <v>353</v>
      </c>
      <c r="E231" s="275" t="s">
        <v>619</v>
      </c>
      <c r="F231" s="275"/>
      <c r="G231" s="132" t="s">
        <v>180</v>
      </c>
      <c r="H231" s="204">
        <v>1</v>
      </c>
      <c r="I231" s="133">
        <v>41.58</v>
      </c>
      <c r="J231" s="133">
        <v>41.58</v>
      </c>
    </row>
    <row r="232" spans="1:10" ht="26.4" x14ac:dyDescent="0.3">
      <c r="A232" s="205" t="s">
        <v>515</v>
      </c>
      <c r="B232" s="206" t="s">
        <v>694</v>
      </c>
      <c r="C232" s="205" t="s">
        <v>187</v>
      </c>
      <c r="D232" s="205" t="s">
        <v>695</v>
      </c>
      <c r="E232" s="270" t="s">
        <v>518</v>
      </c>
      <c r="F232" s="270"/>
      <c r="G232" s="207" t="s">
        <v>159</v>
      </c>
      <c r="H232" s="208">
        <v>1.3559000000000001</v>
      </c>
      <c r="I232" s="209">
        <v>24.23</v>
      </c>
      <c r="J232" s="209">
        <v>32.85</v>
      </c>
    </row>
    <row r="233" spans="1:10" x14ac:dyDescent="0.3">
      <c r="A233" s="216" t="s">
        <v>532</v>
      </c>
      <c r="B233" s="217" t="s">
        <v>696</v>
      </c>
      <c r="C233" s="216" t="s">
        <v>187</v>
      </c>
      <c r="D233" s="216" t="s">
        <v>697</v>
      </c>
      <c r="E233" s="271" t="s">
        <v>545</v>
      </c>
      <c r="F233" s="271"/>
      <c r="G233" s="218" t="s">
        <v>698</v>
      </c>
      <c r="H233" s="219">
        <v>2.5499999999999998E-2</v>
      </c>
      <c r="I233" s="220">
        <v>20.09</v>
      </c>
      <c r="J233" s="220">
        <v>0.51</v>
      </c>
    </row>
    <row r="234" spans="1:10" ht="14.4" customHeight="1" x14ac:dyDescent="0.3">
      <c r="A234" s="216" t="s">
        <v>532</v>
      </c>
      <c r="B234" s="217" t="s">
        <v>699</v>
      </c>
      <c r="C234" s="216" t="s">
        <v>187</v>
      </c>
      <c r="D234" s="216" t="s">
        <v>700</v>
      </c>
      <c r="E234" s="271" t="s">
        <v>545</v>
      </c>
      <c r="F234" s="271"/>
      <c r="G234" s="218" t="s">
        <v>698</v>
      </c>
      <c r="H234" s="219">
        <v>0.25490000000000002</v>
      </c>
      <c r="I234" s="220">
        <v>32.25</v>
      </c>
      <c r="J234" s="220">
        <v>8.2200000000000006</v>
      </c>
    </row>
    <row r="235" spans="1:10" x14ac:dyDescent="0.3">
      <c r="A235" s="210"/>
      <c r="B235" s="210"/>
      <c r="C235" s="210"/>
      <c r="D235" s="210"/>
      <c r="E235" s="210" t="s">
        <v>521</v>
      </c>
      <c r="F235" s="211"/>
      <c r="G235" s="210" t="s">
        <v>522</v>
      </c>
      <c r="H235" s="211">
        <v>0</v>
      </c>
      <c r="I235" s="210" t="s">
        <v>523</v>
      </c>
      <c r="J235" s="211">
        <v>0</v>
      </c>
    </row>
    <row r="236" spans="1:10" ht="15" customHeight="1" x14ac:dyDescent="0.3">
      <c r="A236" s="210"/>
      <c r="B236" s="210"/>
      <c r="C236" s="210"/>
      <c r="D236" s="210"/>
      <c r="E236" s="210" t="s">
        <v>524</v>
      </c>
      <c r="F236" s="211">
        <v>0</v>
      </c>
      <c r="G236" s="210"/>
      <c r="H236" s="272" t="s">
        <v>525</v>
      </c>
      <c r="I236" s="272"/>
      <c r="J236" s="211">
        <v>51.09</v>
      </c>
    </row>
    <row r="237" spans="1:10" x14ac:dyDescent="0.3">
      <c r="A237" s="273" t="s">
        <v>536</v>
      </c>
      <c r="B237" s="273"/>
      <c r="C237" s="273"/>
      <c r="D237" s="273"/>
      <c r="E237" s="273"/>
      <c r="F237" s="273"/>
      <c r="G237" s="273"/>
      <c r="H237" s="273"/>
      <c r="I237" s="273"/>
      <c r="J237" s="273"/>
    </row>
    <row r="238" spans="1:10" ht="15" customHeight="1" thickBot="1" x14ac:dyDescent="0.35">
      <c r="A238" s="274" t="s">
        <v>701</v>
      </c>
      <c r="B238" s="274"/>
      <c r="C238" s="274"/>
      <c r="D238" s="274"/>
      <c r="E238" s="274"/>
      <c r="F238" s="274"/>
      <c r="G238" s="274"/>
      <c r="H238" s="274"/>
      <c r="I238" s="274"/>
      <c r="J238" s="274"/>
    </row>
    <row r="239" spans="1:10" ht="14.4" customHeight="1" thickTop="1" x14ac:dyDescent="0.3">
      <c r="A239" s="212"/>
      <c r="B239" s="212"/>
      <c r="C239" s="212"/>
      <c r="D239" s="212"/>
      <c r="E239" s="212"/>
      <c r="F239" s="212"/>
      <c r="G239" s="212"/>
      <c r="H239" s="212"/>
      <c r="I239" s="212"/>
      <c r="J239" s="212"/>
    </row>
    <row r="240" spans="1:10" x14ac:dyDescent="0.3">
      <c r="A240" s="213" t="s">
        <v>226</v>
      </c>
      <c r="B240" s="214" t="s">
        <v>526</v>
      </c>
      <c r="C240" s="213" t="s">
        <v>527</v>
      </c>
      <c r="D240" s="213" t="s">
        <v>528</v>
      </c>
      <c r="E240" s="276" t="s">
        <v>529</v>
      </c>
      <c r="F240" s="276"/>
      <c r="G240" s="215" t="s">
        <v>530</v>
      </c>
      <c r="H240" s="214" t="s">
        <v>96</v>
      </c>
      <c r="I240" s="214" t="s">
        <v>531</v>
      </c>
      <c r="J240" s="214" t="s">
        <v>2</v>
      </c>
    </row>
    <row r="241" spans="1:10" ht="14.4" customHeight="1" x14ac:dyDescent="0.3">
      <c r="A241" s="130" t="s">
        <v>513</v>
      </c>
      <c r="B241" s="131" t="s">
        <v>333</v>
      </c>
      <c r="C241" s="130" t="s">
        <v>168</v>
      </c>
      <c r="D241" s="130" t="s">
        <v>334</v>
      </c>
      <c r="E241" s="275" t="s">
        <v>585</v>
      </c>
      <c r="F241" s="275"/>
      <c r="G241" s="132" t="s">
        <v>170</v>
      </c>
      <c r="H241" s="204">
        <v>1</v>
      </c>
      <c r="I241" s="133">
        <v>44.76</v>
      </c>
      <c r="J241" s="133">
        <v>44.76</v>
      </c>
    </row>
    <row r="242" spans="1:10" ht="26.4" x14ac:dyDescent="0.3">
      <c r="A242" s="205" t="s">
        <v>515</v>
      </c>
      <c r="B242" s="206" t="s">
        <v>541</v>
      </c>
      <c r="C242" s="205" t="s">
        <v>187</v>
      </c>
      <c r="D242" s="205" t="s">
        <v>542</v>
      </c>
      <c r="E242" s="270" t="s">
        <v>518</v>
      </c>
      <c r="F242" s="270"/>
      <c r="G242" s="207" t="s">
        <v>159</v>
      </c>
      <c r="H242" s="208">
        <v>0.5</v>
      </c>
      <c r="I242" s="209">
        <v>18.25</v>
      </c>
      <c r="J242" s="209">
        <v>9.1199999999999992</v>
      </c>
    </row>
    <row r="243" spans="1:10" ht="26.4" x14ac:dyDescent="0.3">
      <c r="A243" s="205" t="s">
        <v>515</v>
      </c>
      <c r="B243" s="206" t="s">
        <v>702</v>
      </c>
      <c r="C243" s="205" t="s">
        <v>187</v>
      </c>
      <c r="D243" s="205" t="s">
        <v>703</v>
      </c>
      <c r="E243" s="270" t="s">
        <v>518</v>
      </c>
      <c r="F243" s="270"/>
      <c r="G243" s="207" t="s">
        <v>159</v>
      </c>
      <c r="H243" s="208">
        <v>0.5</v>
      </c>
      <c r="I243" s="209">
        <v>22.56</v>
      </c>
      <c r="J243" s="209">
        <v>11.28</v>
      </c>
    </row>
    <row r="244" spans="1:10" ht="14.4" customHeight="1" x14ac:dyDescent="0.3">
      <c r="A244" s="216" t="s">
        <v>532</v>
      </c>
      <c r="B244" s="217" t="s">
        <v>704</v>
      </c>
      <c r="C244" s="216" t="s">
        <v>187</v>
      </c>
      <c r="D244" s="216" t="s">
        <v>705</v>
      </c>
      <c r="E244" s="271" t="s">
        <v>545</v>
      </c>
      <c r="F244" s="271"/>
      <c r="G244" s="218" t="s">
        <v>170</v>
      </c>
      <c r="H244" s="219">
        <v>1</v>
      </c>
      <c r="I244" s="220">
        <v>24.36</v>
      </c>
      <c r="J244" s="220">
        <v>24.36</v>
      </c>
    </row>
    <row r="245" spans="1:10" x14ac:dyDescent="0.3">
      <c r="A245" s="210"/>
      <c r="B245" s="210"/>
      <c r="C245" s="210"/>
      <c r="D245" s="210"/>
      <c r="E245" s="210" t="s">
        <v>521</v>
      </c>
      <c r="F245" s="211"/>
      <c r="G245" s="210" t="s">
        <v>522</v>
      </c>
      <c r="H245" s="211">
        <v>0</v>
      </c>
      <c r="I245" s="210" t="s">
        <v>523</v>
      </c>
      <c r="J245" s="211">
        <v>0</v>
      </c>
    </row>
    <row r="246" spans="1:10" ht="15" customHeight="1" x14ac:dyDescent="0.3">
      <c r="A246" s="210"/>
      <c r="B246" s="210"/>
      <c r="C246" s="210"/>
      <c r="D246" s="210"/>
      <c r="E246" s="210" t="s">
        <v>524</v>
      </c>
      <c r="F246" s="211">
        <v>0</v>
      </c>
      <c r="G246" s="210"/>
      <c r="H246" s="272" t="s">
        <v>525</v>
      </c>
      <c r="I246" s="272"/>
      <c r="J246" s="211">
        <v>55</v>
      </c>
    </row>
    <row r="247" spans="1:10" x14ac:dyDescent="0.3">
      <c r="A247" s="273" t="s">
        <v>536</v>
      </c>
      <c r="B247" s="273"/>
      <c r="C247" s="273"/>
      <c r="D247" s="273"/>
      <c r="E247" s="273"/>
      <c r="F247" s="273"/>
      <c r="G247" s="273"/>
      <c r="H247" s="273"/>
      <c r="I247" s="273"/>
      <c r="J247" s="273"/>
    </row>
    <row r="248" spans="1:10" ht="15" customHeight="1" thickBot="1" x14ac:dyDescent="0.35">
      <c r="A248" s="274" t="s">
        <v>706</v>
      </c>
      <c r="B248" s="274"/>
      <c r="C248" s="274"/>
      <c r="D248" s="274"/>
      <c r="E248" s="274"/>
      <c r="F248" s="274"/>
      <c r="G248" s="274"/>
      <c r="H248" s="274"/>
      <c r="I248" s="274"/>
      <c r="J248" s="274"/>
    </row>
    <row r="249" spans="1:10" ht="15" thickTop="1" x14ac:dyDescent="0.3">
      <c r="A249" s="212"/>
      <c r="B249" s="212"/>
      <c r="C249" s="212"/>
      <c r="D249" s="212"/>
      <c r="E249" s="212"/>
      <c r="F249" s="212"/>
      <c r="G249" s="212"/>
      <c r="H249" s="212"/>
      <c r="I249" s="212"/>
      <c r="J249" s="212"/>
    </row>
    <row r="250" spans="1:10" x14ac:dyDescent="0.3">
      <c r="A250" s="213" t="s">
        <v>388</v>
      </c>
      <c r="B250" s="214" t="s">
        <v>526</v>
      </c>
      <c r="C250" s="213" t="s">
        <v>527</v>
      </c>
      <c r="D250" s="213" t="s">
        <v>528</v>
      </c>
      <c r="E250" s="276" t="s">
        <v>529</v>
      </c>
      <c r="F250" s="276"/>
      <c r="G250" s="215" t="s">
        <v>530</v>
      </c>
      <c r="H250" s="214" t="s">
        <v>96</v>
      </c>
      <c r="I250" s="214" t="s">
        <v>531</v>
      </c>
      <c r="J250" s="214" t="s">
        <v>2</v>
      </c>
    </row>
    <row r="251" spans="1:10" ht="26.4" x14ac:dyDescent="0.3">
      <c r="A251" s="130" t="s">
        <v>513</v>
      </c>
      <c r="B251" s="131" t="s">
        <v>389</v>
      </c>
      <c r="C251" s="130" t="s">
        <v>168</v>
      </c>
      <c r="D251" s="130" t="s">
        <v>350</v>
      </c>
      <c r="E251" s="275" t="s">
        <v>707</v>
      </c>
      <c r="F251" s="275"/>
      <c r="G251" s="132" t="s">
        <v>180</v>
      </c>
      <c r="H251" s="204">
        <v>1</v>
      </c>
      <c r="I251" s="133">
        <v>529.44000000000005</v>
      </c>
      <c r="J251" s="133">
        <v>529.44000000000005</v>
      </c>
    </row>
    <row r="252" spans="1:10" ht="26.4" x14ac:dyDescent="0.3">
      <c r="A252" s="205" t="s">
        <v>515</v>
      </c>
      <c r="B252" s="206" t="s">
        <v>541</v>
      </c>
      <c r="C252" s="205" t="s">
        <v>187</v>
      </c>
      <c r="D252" s="205" t="s">
        <v>542</v>
      </c>
      <c r="E252" s="270" t="s">
        <v>518</v>
      </c>
      <c r="F252" s="270"/>
      <c r="G252" s="207" t="s">
        <v>159</v>
      </c>
      <c r="H252" s="208">
        <v>1.82</v>
      </c>
      <c r="I252" s="209">
        <v>18.25</v>
      </c>
      <c r="J252" s="209">
        <v>33.21</v>
      </c>
    </row>
    <row r="253" spans="1:10" ht="26.4" x14ac:dyDescent="0.3">
      <c r="A253" s="205" t="s">
        <v>515</v>
      </c>
      <c r="B253" s="206" t="s">
        <v>708</v>
      </c>
      <c r="C253" s="205" t="s">
        <v>187</v>
      </c>
      <c r="D253" s="205" t="s">
        <v>709</v>
      </c>
      <c r="E253" s="270" t="s">
        <v>518</v>
      </c>
      <c r="F253" s="270"/>
      <c r="G253" s="207" t="s">
        <v>159</v>
      </c>
      <c r="H253" s="208">
        <v>3.6466699999999999</v>
      </c>
      <c r="I253" s="209">
        <v>23.18</v>
      </c>
      <c r="J253" s="209">
        <v>84.52</v>
      </c>
    </row>
    <row r="254" spans="1:10" x14ac:dyDescent="0.3">
      <c r="A254" s="216" t="s">
        <v>532</v>
      </c>
      <c r="B254" s="217" t="s">
        <v>710</v>
      </c>
      <c r="C254" s="216" t="s">
        <v>187</v>
      </c>
      <c r="D254" s="216" t="s">
        <v>711</v>
      </c>
      <c r="E254" s="271" t="s">
        <v>545</v>
      </c>
      <c r="F254" s="271"/>
      <c r="G254" s="218" t="s">
        <v>94</v>
      </c>
      <c r="H254" s="219">
        <v>8.6</v>
      </c>
      <c r="I254" s="220">
        <v>2.46</v>
      </c>
      <c r="J254" s="220">
        <v>21.15</v>
      </c>
    </row>
    <row r="255" spans="1:10" ht="14.4" customHeight="1" x14ac:dyDescent="0.3">
      <c r="A255" s="216" t="s">
        <v>532</v>
      </c>
      <c r="B255" s="217" t="s">
        <v>712</v>
      </c>
      <c r="C255" s="216" t="s">
        <v>187</v>
      </c>
      <c r="D255" s="216" t="s">
        <v>713</v>
      </c>
      <c r="E255" s="271" t="s">
        <v>545</v>
      </c>
      <c r="F255" s="271"/>
      <c r="G255" s="218" t="s">
        <v>180</v>
      </c>
      <c r="H255" s="219">
        <v>1</v>
      </c>
      <c r="I255" s="220">
        <v>390.56</v>
      </c>
      <c r="J255" s="220">
        <v>390.56</v>
      </c>
    </row>
    <row r="256" spans="1:10" x14ac:dyDescent="0.3">
      <c r="A256" s="210"/>
      <c r="B256" s="210"/>
      <c r="C256" s="210"/>
      <c r="D256" s="210"/>
      <c r="E256" s="210" t="s">
        <v>521</v>
      </c>
      <c r="F256" s="211"/>
      <c r="G256" s="210" t="s">
        <v>522</v>
      </c>
      <c r="H256" s="211">
        <v>0</v>
      </c>
      <c r="I256" s="210" t="s">
        <v>523</v>
      </c>
      <c r="J256" s="211">
        <v>0</v>
      </c>
    </row>
    <row r="257" spans="1:10" ht="15" customHeight="1" x14ac:dyDescent="0.3">
      <c r="A257" s="210"/>
      <c r="B257" s="210"/>
      <c r="C257" s="210"/>
      <c r="D257" s="210"/>
      <c r="E257" s="210" t="s">
        <v>524</v>
      </c>
      <c r="F257" s="211">
        <v>0</v>
      </c>
      <c r="G257" s="210"/>
      <c r="H257" s="272" t="s">
        <v>525</v>
      </c>
      <c r="I257" s="272"/>
      <c r="J257" s="211">
        <v>650.57000000000005</v>
      </c>
    </row>
    <row r="258" spans="1:10" x14ac:dyDescent="0.3">
      <c r="A258" s="273" t="s">
        <v>536</v>
      </c>
      <c r="B258" s="273"/>
      <c r="C258" s="273"/>
      <c r="D258" s="273"/>
      <c r="E258" s="273"/>
      <c r="F258" s="273"/>
      <c r="G258" s="273"/>
      <c r="H258" s="273"/>
      <c r="I258" s="273"/>
      <c r="J258" s="273"/>
    </row>
    <row r="259" spans="1:10" ht="15" customHeight="1" thickBot="1" x14ac:dyDescent="0.35">
      <c r="A259" s="274" t="s">
        <v>714</v>
      </c>
      <c r="B259" s="274"/>
      <c r="C259" s="274"/>
      <c r="D259" s="274"/>
      <c r="E259" s="274"/>
      <c r="F259" s="274"/>
      <c r="G259" s="274"/>
      <c r="H259" s="274"/>
      <c r="I259" s="274"/>
      <c r="J259" s="274"/>
    </row>
    <row r="260" spans="1:10" ht="15" thickTop="1" x14ac:dyDescent="0.3">
      <c r="A260" s="212"/>
      <c r="B260" s="212"/>
      <c r="C260" s="212"/>
      <c r="D260" s="212"/>
      <c r="E260" s="212"/>
      <c r="F260" s="212"/>
      <c r="G260" s="212"/>
      <c r="H260" s="212"/>
      <c r="I260" s="212"/>
      <c r="J260" s="212"/>
    </row>
    <row r="261" spans="1:10" x14ac:dyDescent="0.3">
      <c r="A261" s="213" t="s">
        <v>391</v>
      </c>
      <c r="B261" s="214" t="s">
        <v>526</v>
      </c>
      <c r="C261" s="213" t="s">
        <v>527</v>
      </c>
      <c r="D261" s="213" t="s">
        <v>528</v>
      </c>
      <c r="E261" s="276" t="s">
        <v>529</v>
      </c>
      <c r="F261" s="276"/>
      <c r="G261" s="215" t="s">
        <v>530</v>
      </c>
      <c r="H261" s="214" t="s">
        <v>96</v>
      </c>
      <c r="I261" s="214" t="s">
        <v>531</v>
      </c>
      <c r="J261" s="214" t="s">
        <v>2</v>
      </c>
    </row>
    <row r="262" spans="1:10" ht="52.8" x14ac:dyDescent="0.3">
      <c r="A262" s="130" t="s">
        <v>513</v>
      </c>
      <c r="B262" s="131" t="s">
        <v>339</v>
      </c>
      <c r="C262" s="130" t="s">
        <v>168</v>
      </c>
      <c r="D262" s="130" t="s">
        <v>340</v>
      </c>
      <c r="E262" s="275">
        <v>124</v>
      </c>
      <c r="F262" s="275"/>
      <c r="G262" s="132" t="s">
        <v>180</v>
      </c>
      <c r="H262" s="204">
        <v>1</v>
      </c>
      <c r="I262" s="133">
        <v>120.04</v>
      </c>
      <c r="J262" s="133">
        <v>120.04</v>
      </c>
    </row>
    <row r="263" spans="1:10" ht="26.4" x14ac:dyDescent="0.3">
      <c r="A263" s="205" t="s">
        <v>515</v>
      </c>
      <c r="B263" s="206" t="s">
        <v>541</v>
      </c>
      <c r="C263" s="205" t="s">
        <v>187</v>
      </c>
      <c r="D263" s="205" t="s">
        <v>542</v>
      </c>
      <c r="E263" s="270" t="s">
        <v>518</v>
      </c>
      <c r="F263" s="270"/>
      <c r="G263" s="207" t="s">
        <v>159</v>
      </c>
      <c r="H263" s="208">
        <v>1.2</v>
      </c>
      <c r="I263" s="209">
        <v>18.25</v>
      </c>
      <c r="J263" s="209">
        <v>21.9</v>
      </c>
    </row>
    <row r="264" spans="1:10" ht="26.4" x14ac:dyDescent="0.3">
      <c r="A264" s="205" t="s">
        <v>515</v>
      </c>
      <c r="B264" s="206" t="s">
        <v>582</v>
      </c>
      <c r="C264" s="205" t="s">
        <v>187</v>
      </c>
      <c r="D264" s="205" t="s">
        <v>583</v>
      </c>
      <c r="E264" s="270" t="s">
        <v>518</v>
      </c>
      <c r="F264" s="270"/>
      <c r="G264" s="207" t="s">
        <v>159</v>
      </c>
      <c r="H264" s="208">
        <v>0.5</v>
      </c>
      <c r="I264" s="209">
        <v>23.31</v>
      </c>
      <c r="J264" s="209">
        <v>11.65</v>
      </c>
    </row>
    <row r="265" spans="1:10" ht="26.4" x14ac:dyDescent="0.3">
      <c r="A265" s="216" t="s">
        <v>532</v>
      </c>
      <c r="B265" s="217" t="s">
        <v>715</v>
      </c>
      <c r="C265" s="216" t="s">
        <v>635</v>
      </c>
      <c r="D265" s="216" t="s">
        <v>716</v>
      </c>
      <c r="E265" s="271" t="s">
        <v>545</v>
      </c>
      <c r="F265" s="271"/>
      <c r="G265" s="218" t="s">
        <v>180</v>
      </c>
      <c r="H265" s="219">
        <v>1.05</v>
      </c>
      <c r="I265" s="220">
        <v>70.69</v>
      </c>
      <c r="J265" s="220">
        <v>74.22</v>
      </c>
    </row>
    <row r="266" spans="1:10" x14ac:dyDescent="0.3">
      <c r="A266" s="216" t="s">
        <v>532</v>
      </c>
      <c r="B266" s="217" t="s">
        <v>710</v>
      </c>
      <c r="C266" s="216" t="s">
        <v>187</v>
      </c>
      <c r="D266" s="216" t="s">
        <v>711</v>
      </c>
      <c r="E266" s="271" t="s">
        <v>545</v>
      </c>
      <c r="F266" s="271"/>
      <c r="G266" s="218" t="s">
        <v>94</v>
      </c>
      <c r="H266" s="219">
        <v>4</v>
      </c>
      <c r="I266" s="220">
        <v>2.46</v>
      </c>
      <c r="J266" s="220">
        <v>9.84</v>
      </c>
    </row>
    <row r="267" spans="1:10" ht="14.4" customHeight="1" x14ac:dyDescent="0.3">
      <c r="A267" s="216" t="s">
        <v>532</v>
      </c>
      <c r="B267" s="217" t="s">
        <v>717</v>
      </c>
      <c r="C267" s="216" t="s">
        <v>187</v>
      </c>
      <c r="D267" s="216" t="s">
        <v>718</v>
      </c>
      <c r="E267" s="271" t="s">
        <v>545</v>
      </c>
      <c r="F267" s="271"/>
      <c r="G267" s="218" t="s">
        <v>94</v>
      </c>
      <c r="H267" s="219">
        <v>0.52</v>
      </c>
      <c r="I267" s="220">
        <v>4.6900000000000004</v>
      </c>
      <c r="J267" s="220">
        <v>2.4300000000000002</v>
      </c>
    </row>
    <row r="268" spans="1:10" x14ac:dyDescent="0.3">
      <c r="A268" s="210"/>
      <c r="B268" s="210"/>
      <c r="C268" s="210"/>
      <c r="D268" s="210"/>
      <c r="E268" s="210" t="s">
        <v>521</v>
      </c>
      <c r="F268" s="211"/>
      <c r="G268" s="210" t="s">
        <v>522</v>
      </c>
      <c r="H268" s="211">
        <v>0</v>
      </c>
      <c r="I268" s="210" t="s">
        <v>523</v>
      </c>
      <c r="J268" s="211">
        <v>0</v>
      </c>
    </row>
    <row r="269" spans="1:10" ht="15" customHeight="1" x14ac:dyDescent="0.3">
      <c r="A269" s="210"/>
      <c r="B269" s="210"/>
      <c r="C269" s="210"/>
      <c r="D269" s="210"/>
      <c r="E269" s="210" t="s">
        <v>524</v>
      </c>
      <c r="F269" s="211">
        <v>0</v>
      </c>
      <c r="G269" s="210"/>
      <c r="H269" s="272" t="s">
        <v>525</v>
      </c>
      <c r="I269" s="272"/>
      <c r="J269" s="211">
        <v>147.5</v>
      </c>
    </row>
    <row r="270" spans="1:10" x14ac:dyDescent="0.3">
      <c r="A270" s="273" t="s">
        <v>536</v>
      </c>
      <c r="B270" s="273"/>
      <c r="C270" s="273"/>
      <c r="D270" s="273"/>
      <c r="E270" s="273"/>
      <c r="F270" s="273"/>
      <c r="G270" s="273"/>
      <c r="H270" s="273"/>
      <c r="I270" s="273"/>
      <c r="J270" s="273"/>
    </row>
    <row r="271" spans="1:10" ht="15" customHeight="1" thickBot="1" x14ac:dyDescent="0.35">
      <c r="A271" s="274" t="s">
        <v>719</v>
      </c>
      <c r="B271" s="274"/>
      <c r="C271" s="274"/>
      <c r="D271" s="274"/>
      <c r="E271" s="274"/>
      <c r="F271" s="274"/>
      <c r="G271" s="274"/>
      <c r="H271" s="274"/>
      <c r="I271" s="274"/>
      <c r="J271" s="274"/>
    </row>
    <row r="272" spans="1:10" ht="15" thickTop="1" x14ac:dyDescent="0.3">
      <c r="A272" s="212"/>
      <c r="B272" s="212"/>
      <c r="C272" s="212"/>
      <c r="D272" s="212"/>
      <c r="E272" s="212"/>
      <c r="F272" s="212"/>
      <c r="G272" s="212"/>
      <c r="H272" s="212"/>
      <c r="I272" s="212"/>
      <c r="J272" s="212"/>
    </row>
    <row r="273" spans="1:10" x14ac:dyDescent="0.3">
      <c r="A273" s="213" t="s">
        <v>231</v>
      </c>
      <c r="B273" s="214" t="s">
        <v>526</v>
      </c>
      <c r="C273" s="213" t="s">
        <v>527</v>
      </c>
      <c r="D273" s="213" t="s">
        <v>528</v>
      </c>
      <c r="E273" s="276" t="s">
        <v>529</v>
      </c>
      <c r="F273" s="276"/>
      <c r="G273" s="215" t="s">
        <v>530</v>
      </c>
      <c r="H273" s="214" t="s">
        <v>96</v>
      </c>
      <c r="I273" s="214" t="s">
        <v>531</v>
      </c>
      <c r="J273" s="214" t="s">
        <v>2</v>
      </c>
    </row>
    <row r="274" spans="1:10" ht="66" x14ac:dyDescent="0.3">
      <c r="A274" s="130" t="s">
        <v>513</v>
      </c>
      <c r="B274" s="131" t="s">
        <v>343</v>
      </c>
      <c r="C274" s="130" t="s">
        <v>168</v>
      </c>
      <c r="D274" s="130" t="s">
        <v>344</v>
      </c>
      <c r="E274" s="275" t="s">
        <v>518</v>
      </c>
      <c r="F274" s="275"/>
      <c r="G274" s="132" t="s">
        <v>95</v>
      </c>
      <c r="H274" s="204">
        <v>1</v>
      </c>
      <c r="I274" s="133">
        <v>22.79</v>
      </c>
      <c r="J274" s="133">
        <v>22.79</v>
      </c>
    </row>
    <row r="275" spans="1:10" ht="26.4" x14ac:dyDescent="0.3">
      <c r="A275" s="205" t="s">
        <v>515</v>
      </c>
      <c r="B275" s="206" t="s">
        <v>720</v>
      </c>
      <c r="C275" s="205" t="s">
        <v>187</v>
      </c>
      <c r="D275" s="205" t="s">
        <v>721</v>
      </c>
      <c r="E275" s="270" t="s">
        <v>518</v>
      </c>
      <c r="F275" s="270"/>
      <c r="G275" s="207" t="s">
        <v>180</v>
      </c>
      <c r="H275" s="208">
        <v>1</v>
      </c>
      <c r="I275" s="209">
        <v>7.66</v>
      </c>
      <c r="J275" s="209">
        <v>7.66</v>
      </c>
    </row>
    <row r="276" spans="1:10" ht="26.4" x14ac:dyDescent="0.3">
      <c r="A276" s="205" t="s">
        <v>515</v>
      </c>
      <c r="B276" s="206" t="s">
        <v>722</v>
      </c>
      <c r="C276" s="205" t="s">
        <v>187</v>
      </c>
      <c r="D276" s="205" t="s">
        <v>723</v>
      </c>
      <c r="E276" s="270" t="s">
        <v>518</v>
      </c>
      <c r="F276" s="270"/>
      <c r="G276" s="207" t="s">
        <v>95</v>
      </c>
      <c r="H276" s="208">
        <v>1</v>
      </c>
      <c r="I276" s="209">
        <v>14.76</v>
      </c>
      <c r="J276" s="209">
        <v>14.76</v>
      </c>
    </row>
    <row r="277" spans="1:10" ht="15" customHeight="1" x14ac:dyDescent="0.3">
      <c r="A277" s="216" t="s">
        <v>532</v>
      </c>
      <c r="B277" s="217" t="s">
        <v>724</v>
      </c>
      <c r="C277" s="216" t="s">
        <v>187</v>
      </c>
      <c r="D277" s="216" t="s">
        <v>725</v>
      </c>
      <c r="E277" s="271" t="s">
        <v>726</v>
      </c>
      <c r="F277" s="271"/>
      <c r="G277" s="218" t="s">
        <v>727</v>
      </c>
      <c r="H277" s="219">
        <v>1.908E-2</v>
      </c>
      <c r="I277" s="220">
        <v>19.899999999999999</v>
      </c>
      <c r="J277" s="220">
        <v>0.37</v>
      </c>
    </row>
    <row r="278" spans="1:10" x14ac:dyDescent="0.3">
      <c r="A278" s="210"/>
      <c r="B278" s="210"/>
      <c r="C278" s="210"/>
      <c r="D278" s="210"/>
      <c r="E278" s="210" t="s">
        <v>521</v>
      </c>
      <c r="F278" s="211"/>
      <c r="G278" s="210" t="s">
        <v>522</v>
      </c>
      <c r="H278" s="211">
        <v>0</v>
      </c>
      <c r="I278" s="210" t="s">
        <v>523</v>
      </c>
      <c r="J278" s="211">
        <v>0</v>
      </c>
    </row>
    <row r="279" spans="1:10" ht="15" customHeight="1" thickBot="1" x14ac:dyDescent="0.35">
      <c r="A279" s="210"/>
      <c r="B279" s="210"/>
      <c r="C279" s="210"/>
      <c r="D279" s="210"/>
      <c r="E279" s="210" t="s">
        <v>524</v>
      </c>
      <c r="F279" s="211">
        <v>0</v>
      </c>
      <c r="G279" s="210"/>
      <c r="H279" s="272" t="s">
        <v>525</v>
      </c>
      <c r="I279" s="272"/>
      <c r="J279" s="211">
        <v>28</v>
      </c>
    </row>
    <row r="280" spans="1:10" ht="14.4" customHeight="1" thickTop="1" x14ac:dyDescent="0.3">
      <c r="A280" s="212"/>
      <c r="B280" s="212"/>
      <c r="C280" s="212"/>
      <c r="D280" s="212"/>
      <c r="E280" s="212"/>
      <c r="F280" s="212"/>
      <c r="G280" s="212"/>
      <c r="H280" s="212"/>
      <c r="I280" s="212"/>
      <c r="J280" s="212"/>
    </row>
    <row r="281" spans="1:10" x14ac:dyDescent="0.3">
      <c r="A281" s="213" t="s">
        <v>236</v>
      </c>
      <c r="B281" s="214" t="s">
        <v>526</v>
      </c>
      <c r="C281" s="213" t="s">
        <v>527</v>
      </c>
      <c r="D281" s="213" t="s">
        <v>528</v>
      </c>
      <c r="E281" s="276" t="s">
        <v>529</v>
      </c>
      <c r="F281" s="276"/>
      <c r="G281" s="215" t="s">
        <v>530</v>
      </c>
      <c r="H281" s="214" t="s">
        <v>96</v>
      </c>
      <c r="I281" s="214" t="s">
        <v>531</v>
      </c>
      <c r="J281" s="214" t="s">
        <v>2</v>
      </c>
    </row>
    <row r="282" spans="1:10" ht="39.6" customHeight="1" x14ac:dyDescent="0.3">
      <c r="A282" s="130" t="s">
        <v>513</v>
      </c>
      <c r="B282" s="131" t="s">
        <v>345</v>
      </c>
      <c r="C282" s="130" t="s">
        <v>168</v>
      </c>
      <c r="D282" s="130" t="s">
        <v>346</v>
      </c>
      <c r="E282" s="275" t="s">
        <v>728</v>
      </c>
      <c r="F282" s="275"/>
      <c r="G282" s="132" t="s">
        <v>196</v>
      </c>
      <c r="H282" s="204">
        <v>1</v>
      </c>
      <c r="I282" s="133">
        <v>26.66</v>
      </c>
      <c r="J282" s="133">
        <v>26.66</v>
      </c>
    </row>
    <row r="283" spans="1:10" ht="26.4" x14ac:dyDescent="0.3">
      <c r="A283" s="205" t="s">
        <v>515</v>
      </c>
      <c r="B283" s="206" t="s">
        <v>541</v>
      </c>
      <c r="C283" s="205" t="s">
        <v>187</v>
      </c>
      <c r="D283" s="205" t="s">
        <v>542</v>
      </c>
      <c r="E283" s="270" t="s">
        <v>518</v>
      </c>
      <c r="F283" s="270"/>
      <c r="G283" s="207" t="s">
        <v>159</v>
      </c>
      <c r="H283" s="208">
        <v>0.7</v>
      </c>
      <c r="I283" s="209">
        <v>18.25</v>
      </c>
      <c r="J283" s="209">
        <v>12.77</v>
      </c>
    </row>
    <row r="284" spans="1:10" ht="14.4" customHeight="1" x14ac:dyDescent="0.3">
      <c r="A284" s="205" t="s">
        <v>515</v>
      </c>
      <c r="B284" s="206" t="s">
        <v>729</v>
      </c>
      <c r="C284" s="205" t="s">
        <v>187</v>
      </c>
      <c r="D284" s="205" t="s">
        <v>730</v>
      </c>
      <c r="E284" s="270" t="s">
        <v>555</v>
      </c>
      <c r="F284" s="270"/>
      <c r="G284" s="207" t="s">
        <v>559</v>
      </c>
      <c r="H284" s="208">
        <v>0.25</v>
      </c>
      <c r="I284" s="209">
        <v>55.59</v>
      </c>
      <c r="J284" s="209">
        <v>13.89</v>
      </c>
    </row>
    <row r="285" spans="1:10" x14ac:dyDescent="0.3">
      <c r="A285" s="210"/>
      <c r="B285" s="210"/>
      <c r="C285" s="210"/>
      <c r="D285" s="210"/>
      <c r="E285" s="210" t="s">
        <v>521</v>
      </c>
      <c r="F285" s="211"/>
      <c r="G285" s="210" t="s">
        <v>522</v>
      </c>
      <c r="H285" s="211">
        <v>0</v>
      </c>
      <c r="I285" s="210" t="s">
        <v>523</v>
      </c>
      <c r="J285" s="211">
        <v>0</v>
      </c>
    </row>
    <row r="286" spans="1:10" ht="15" customHeight="1" x14ac:dyDescent="0.3">
      <c r="A286" s="210"/>
      <c r="B286" s="210"/>
      <c r="C286" s="210"/>
      <c r="D286" s="210"/>
      <c r="E286" s="210" t="s">
        <v>524</v>
      </c>
      <c r="F286" s="211">
        <v>0</v>
      </c>
      <c r="G286" s="210"/>
      <c r="H286" s="272" t="s">
        <v>525</v>
      </c>
      <c r="I286" s="272"/>
      <c r="J286" s="211">
        <v>32.75</v>
      </c>
    </row>
    <row r="287" spans="1:10" x14ac:dyDescent="0.3">
      <c r="A287" s="273" t="s">
        <v>536</v>
      </c>
      <c r="B287" s="273"/>
      <c r="C287" s="273"/>
      <c r="D287" s="273"/>
      <c r="E287" s="273"/>
      <c r="F287" s="273"/>
      <c r="G287" s="273"/>
      <c r="H287" s="273"/>
      <c r="I287" s="273"/>
      <c r="J287" s="273"/>
    </row>
    <row r="288" spans="1:10" ht="15" customHeight="1" thickBot="1" x14ac:dyDescent="0.35">
      <c r="A288" s="274" t="s">
        <v>731</v>
      </c>
      <c r="B288" s="274"/>
      <c r="C288" s="274"/>
      <c r="D288" s="274"/>
      <c r="E288" s="274"/>
      <c r="F288" s="274"/>
      <c r="G288" s="274"/>
      <c r="H288" s="274"/>
      <c r="I288" s="274"/>
      <c r="J288" s="274"/>
    </row>
    <row r="289" spans="1:10" ht="15" thickTop="1" x14ac:dyDescent="0.3">
      <c r="A289" s="212"/>
      <c r="B289" s="212"/>
      <c r="C289" s="212"/>
      <c r="D289" s="212"/>
      <c r="E289" s="212"/>
      <c r="F289" s="212"/>
      <c r="G289" s="212"/>
      <c r="H289" s="212"/>
      <c r="I289" s="212"/>
      <c r="J289" s="212"/>
    </row>
    <row r="290" spans="1:10" x14ac:dyDescent="0.3">
      <c r="A290" s="213" t="s">
        <v>347</v>
      </c>
      <c r="B290" s="214" t="s">
        <v>526</v>
      </c>
      <c r="C290" s="213" t="s">
        <v>527</v>
      </c>
      <c r="D290" s="213" t="s">
        <v>528</v>
      </c>
      <c r="E290" s="276" t="s">
        <v>529</v>
      </c>
      <c r="F290" s="276"/>
      <c r="G290" s="215" t="s">
        <v>530</v>
      </c>
      <c r="H290" s="214" t="s">
        <v>96</v>
      </c>
      <c r="I290" s="214" t="s">
        <v>531</v>
      </c>
      <c r="J290" s="214" t="s">
        <v>2</v>
      </c>
    </row>
    <row r="291" spans="1:10" ht="39.6" x14ac:dyDescent="0.3">
      <c r="A291" s="130" t="s">
        <v>513</v>
      </c>
      <c r="B291" s="131" t="s">
        <v>232</v>
      </c>
      <c r="C291" s="130" t="s">
        <v>168</v>
      </c>
      <c r="D291" s="130" t="s">
        <v>135</v>
      </c>
      <c r="E291" s="275" t="s">
        <v>732</v>
      </c>
      <c r="F291" s="275"/>
      <c r="G291" s="132" t="s">
        <v>136</v>
      </c>
      <c r="H291" s="204">
        <v>1</v>
      </c>
      <c r="I291" s="133">
        <v>35</v>
      </c>
      <c r="J291" s="133">
        <v>35</v>
      </c>
    </row>
    <row r="292" spans="1:10" ht="14.4" customHeight="1" x14ac:dyDescent="0.3">
      <c r="A292" s="216" t="s">
        <v>532</v>
      </c>
      <c r="B292" s="217" t="s">
        <v>733</v>
      </c>
      <c r="C292" s="216" t="s">
        <v>635</v>
      </c>
      <c r="D292" s="216" t="s">
        <v>734</v>
      </c>
      <c r="E292" s="271" t="s">
        <v>685</v>
      </c>
      <c r="F292" s="271"/>
      <c r="G292" s="218" t="s">
        <v>735</v>
      </c>
      <c r="H292" s="219">
        <v>1</v>
      </c>
      <c r="I292" s="220">
        <v>35</v>
      </c>
      <c r="J292" s="220">
        <v>35</v>
      </c>
    </row>
    <row r="293" spans="1:10" x14ac:dyDescent="0.3">
      <c r="A293" s="210"/>
      <c r="B293" s="210"/>
      <c r="C293" s="210"/>
      <c r="D293" s="210"/>
      <c r="E293" s="210" t="s">
        <v>521</v>
      </c>
      <c r="F293" s="211"/>
      <c r="G293" s="210" t="s">
        <v>522</v>
      </c>
      <c r="H293" s="211">
        <v>0</v>
      </c>
      <c r="I293" s="210" t="s">
        <v>523</v>
      </c>
      <c r="J293" s="211">
        <v>0</v>
      </c>
    </row>
    <row r="294" spans="1:10" ht="15" customHeight="1" x14ac:dyDescent="0.3">
      <c r="A294" s="210"/>
      <c r="B294" s="210"/>
      <c r="C294" s="210"/>
      <c r="D294" s="210"/>
      <c r="E294" s="210" t="s">
        <v>524</v>
      </c>
      <c r="F294" s="211">
        <v>0</v>
      </c>
      <c r="G294" s="210"/>
      <c r="H294" s="272" t="s">
        <v>525</v>
      </c>
      <c r="I294" s="272"/>
      <c r="J294" s="211">
        <v>43</v>
      </c>
    </row>
    <row r="295" spans="1:10" x14ac:dyDescent="0.3">
      <c r="A295" s="273" t="s">
        <v>536</v>
      </c>
      <c r="B295" s="273"/>
      <c r="C295" s="273"/>
      <c r="D295" s="273"/>
      <c r="E295" s="273"/>
      <c r="F295" s="273"/>
      <c r="G295" s="273"/>
      <c r="H295" s="273"/>
      <c r="I295" s="273"/>
      <c r="J295" s="273"/>
    </row>
    <row r="296" spans="1:10" ht="15" customHeight="1" thickBot="1" x14ac:dyDescent="0.35">
      <c r="A296" s="274" t="s">
        <v>736</v>
      </c>
      <c r="B296" s="274"/>
      <c r="C296" s="274"/>
      <c r="D296" s="274"/>
      <c r="E296" s="274"/>
      <c r="F296" s="274"/>
      <c r="G296" s="274"/>
      <c r="H296" s="274"/>
      <c r="I296" s="274"/>
      <c r="J296" s="274"/>
    </row>
    <row r="297" spans="1:10" ht="15" thickTop="1" x14ac:dyDescent="0.3">
      <c r="A297" s="212"/>
      <c r="B297" s="212"/>
      <c r="C297" s="212"/>
      <c r="D297" s="212"/>
      <c r="E297" s="212"/>
      <c r="F297" s="212"/>
      <c r="G297" s="212"/>
      <c r="H297" s="212"/>
      <c r="I297" s="212"/>
      <c r="J297" s="212"/>
    </row>
    <row r="298" spans="1:10" x14ac:dyDescent="0.3">
      <c r="A298" s="213" t="s">
        <v>404</v>
      </c>
      <c r="B298" s="214" t="s">
        <v>526</v>
      </c>
      <c r="C298" s="213" t="s">
        <v>527</v>
      </c>
      <c r="D298" s="213" t="s">
        <v>528</v>
      </c>
      <c r="E298" s="276" t="s">
        <v>529</v>
      </c>
      <c r="F298" s="276"/>
      <c r="G298" s="215" t="s">
        <v>530</v>
      </c>
      <c r="H298" s="214" t="s">
        <v>96</v>
      </c>
      <c r="I298" s="214" t="s">
        <v>531</v>
      </c>
      <c r="J298" s="214" t="s">
        <v>2</v>
      </c>
    </row>
    <row r="299" spans="1:10" ht="26.4" x14ac:dyDescent="0.3">
      <c r="A299" s="130" t="s">
        <v>513</v>
      </c>
      <c r="B299" s="131" t="s">
        <v>405</v>
      </c>
      <c r="C299" s="130" t="s">
        <v>168</v>
      </c>
      <c r="D299" s="130" t="s">
        <v>363</v>
      </c>
      <c r="E299" s="275" t="s">
        <v>518</v>
      </c>
      <c r="F299" s="275"/>
      <c r="G299" s="132" t="s">
        <v>170</v>
      </c>
      <c r="H299" s="204">
        <v>1</v>
      </c>
      <c r="I299" s="133">
        <v>25.51</v>
      </c>
      <c r="J299" s="133">
        <v>25.51</v>
      </c>
    </row>
    <row r="300" spans="1:10" ht="26.4" x14ac:dyDescent="0.3">
      <c r="A300" s="205" t="s">
        <v>515</v>
      </c>
      <c r="B300" s="206" t="s">
        <v>541</v>
      </c>
      <c r="C300" s="205" t="s">
        <v>187</v>
      </c>
      <c r="D300" s="205" t="s">
        <v>542</v>
      </c>
      <c r="E300" s="270" t="s">
        <v>518</v>
      </c>
      <c r="F300" s="270"/>
      <c r="G300" s="207" t="s">
        <v>159</v>
      </c>
      <c r="H300" s="208">
        <v>2.9000000000000001E-2</v>
      </c>
      <c r="I300" s="209">
        <v>18.25</v>
      </c>
      <c r="J300" s="209">
        <v>0.52</v>
      </c>
    </row>
    <row r="301" spans="1:10" ht="14.4" customHeight="1" x14ac:dyDescent="0.3">
      <c r="A301" s="216" t="s">
        <v>532</v>
      </c>
      <c r="B301" s="217" t="s">
        <v>737</v>
      </c>
      <c r="C301" s="216" t="s">
        <v>412</v>
      </c>
      <c r="D301" s="216" t="s">
        <v>738</v>
      </c>
      <c r="E301" s="271" t="s">
        <v>545</v>
      </c>
      <c r="F301" s="271"/>
      <c r="G301" s="218" t="s">
        <v>170</v>
      </c>
      <c r="H301" s="219">
        <v>1</v>
      </c>
      <c r="I301" s="220">
        <v>24.99</v>
      </c>
      <c r="J301" s="220">
        <v>24.99</v>
      </c>
    </row>
    <row r="302" spans="1:10" x14ac:dyDescent="0.3">
      <c r="A302" s="210"/>
      <c r="B302" s="210"/>
      <c r="C302" s="210"/>
      <c r="D302" s="210"/>
      <c r="E302" s="210" t="s">
        <v>521</v>
      </c>
      <c r="F302" s="211"/>
      <c r="G302" s="210" t="s">
        <v>522</v>
      </c>
      <c r="H302" s="211">
        <v>0</v>
      </c>
      <c r="I302" s="210" t="s">
        <v>523</v>
      </c>
      <c r="J302" s="211">
        <v>0</v>
      </c>
    </row>
    <row r="303" spans="1:10" ht="15" customHeight="1" x14ac:dyDescent="0.3">
      <c r="A303" s="210"/>
      <c r="B303" s="210"/>
      <c r="C303" s="210"/>
      <c r="D303" s="210"/>
      <c r="E303" s="210" t="s">
        <v>524</v>
      </c>
      <c r="F303" s="211">
        <v>0</v>
      </c>
      <c r="G303" s="210"/>
      <c r="H303" s="272" t="s">
        <v>525</v>
      </c>
      <c r="I303" s="272"/>
      <c r="J303" s="211">
        <v>31.34</v>
      </c>
    </row>
    <row r="304" spans="1:10" x14ac:dyDescent="0.3">
      <c r="A304" s="273" t="s">
        <v>536</v>
      </c>
      <c r="B304" s="273"/>
      <c r="C304" s="273"/>
      <c r="D304" s="273"/>
      <c r="E304" s="273"/>
      <c r="F304" s="273"/>
      <c r="G304" s="273"/>
      <c r="H304" s="273"/>
      <c r="I304" s="273"/>
      <c r="J304" s="273"/>
    </row>
    <row r="305" spans="1:10" ht="15" customHeight="1" thickBot="1" x14ac:dyDescent="0.35">
      <c r="A305" s="274" t="s">
        <v>739</v>
      </c>
      <c r="B305" s="274"/>
      <c r="C305" s="274"/>
      <c r="D305" s="274"/>
      <c r="E305" s="274"/>
      <c r="F305" s="274"/>
      <c r="G305" s="274"/>
      <c r="H305" s="274"/>
      <c r="I305" s="274"/>
      <c r="J305" s="274"/>
    </row>
    <row r="306" spans="1:10" ht="15" thickTop="1" x14ac:dyDescent="0.3">
      <c r="A306" s="212"/>
      <c r="B306" s="212"/>
      <c r="C306" s="212"/>
      <c r="D306" s="212"/>
      <c r="E306" s="212"/>
      <c r="F306" s="212"/>
      <c r="G306" s="212"/>
      <c r="H306" s="212"/>
      <c r="I306" s="212"/>
      <c r="J306" s="212"/>
    </row>
    <row r="307" spans="1:10" x14ac:dyDescent="0.3">
      <c r="A307" s="213" t="s">
        <v>408</v>
      </c>
      <c r="B307" s="214" t="s">
        <v>526</v>
      </c>
      <c r="C307" s="213" t="s">
        <v>527</v>
      </c>
      <c r="D307" s="213" t="s">
        <v>528</v>
      </c>
      <c r="E307" s="276" t="s">
        <v>529</v>
      </c>
      <c r="F307" s="276"/>
      <c r="G307" s="215" t="s">
        <v>530</v>
      </c>
      <c r="H307" s="214" t="s">
        <v>96</v>
      </c>
      <c r="I307" s="214" t="s">
        <v>531</v>
      </c>
      <c r="J307" s="214" t="s">
        <v>2</v>
      </c>
    </row>
    <row r="308" spans="1:10" ht="52.8" x14ac:dyDescent="0.3">
      <c r="A308" s="130" t="s">
        <v>513</v>
      </c>
      <c r="B308" s="131" t="s">
        <v>409</v>
      </c>
      <c r="C308" s="130" t="s">
        <v>168</v>
      </c>
      <c r="D308" s="130" t="s">
        <v>365</v>
      </c>
      <c r="E308" s="275" t="s">
        <v>740</v>
      </c>
      <c r="F308" s="275"/>
      <c r="G308" s="132" t="s">
        <v>410</v>
      </c>
      <c r="H308" s="204">
        <v>1</v>
      </c>
      <c r="I308" s="133">
        <v>23.89</v>
      </c>
      <c r="J308" s="133">
        <v>23.89</v>
      </c>
    </row>
    <row r="309" spans="1:10" ht="26.4" x14ac:dyDescent="0.3">
      <c r="A309" s="205" t="s">
        <v>515</v>
      </c>
      <c r="B309" s="206" t="s">
        <v>541</v>
      </c>
      <c r="C309" s="205" t="s">
        <v>187</v>
      </c>
      <c r="D309" s="205" t="s">
        <v>542</v>
      </c>
      <c r="E309" s="270" t="s">
        <v>518</v>
      </c>
      <c r="F309" s="270"/>
      <c r="G309" s="207" t="s">
        <v>159</v>
      </c>
      <c r="H309" s="208">
        <v>0.2</v>
      </c>
      <c r="I309" s="209">
        <v>18.25</v>
      </c>
      <c r="J309" s="209">
        <v>3.65</v>
      </c>
    </row>
    <row r="310" spans="1:10" ht="14.4" customHeight="1" x14ac:dyDescent="0.3">
      <c r="A310" s="216" t="s">
        <v>532</v>
      </c>
      <c r="B310" s="217" t="s">
        <v>741</v>
      </c>
      <c r="C310" s="216" t="s">
        <v>187</v>
      </c>
      <c r="D310" s="216" t="s">
        <v>742</v>
      </c>
      <c r="E310" s="271" t="s">
        <v>545</v>
      </c>
      <c r="F310" s="271"/>
      <c r="G310" s="218" t="s">
        <v>170</v>
      </c>
      <c r="H310" s="219">
        <v>1</v>
      </c>
      <c r="I310" s="220">
        <v>20.239999999999998</v>
      </c>
      <c r="J310" s="220">
        <v>20.239999999999998</v>
      </c>
    </row>
    <row r="311" spans="1:10" x14ac:dyDescent="0.3">
      <c r="A311" s="210"/>
      <c r="B311" s="210"/>
      <c r="C311" s="210"/>
      <c r="D311" s="210"/>
      <c r="E311" s="210" t="s">
        <v>521</v>
      </c>
      <c r="F311" s="211"/>
      <c r="G311" s="210" t="s">
        <v>522</v>
      </c>
      <c r="H311" s="211">
        <v>0</v>
      </c>
      <c r="I311" s="210" t="s">
        <v>523</v>
      </c>
      <c r="J311" s="211">
        <v>0</v>
      </c>
    </row>
    <row r="312" spans="1:10" ht="15" customHeight="1" x14ac:dyDescent="0.3">
      <c r="A312" s="210"/>
      <c r="B312" s="210"/>
      <c r="C312" s="210"/>
      <c r="D312" s="210"/>
      <c r="E312" s="210" t="s">
        <v>524</v>
      </c>
      <c r="F312" s="211">
        <v>0</v>
      </c>
      <c r="G312" s="210"/>
      <c r="H312" s="272" t="s">
        <v>525</v>
      </c>
      <c r="I312" s="272"/>
      <c r="J312" s="211">
        <v>29.35</v>
      </c>
    </row>
    <row r="313" spans="1:10" x14ac:dyDescent="0.3">
      <c r="A313" s="273" t="s">
        <v>536</v>
      </c>
      <c r="B313" s="273"/>
      <c r="C313" s="273"/>
      <c r="D313" s="273"/>
      <c r="E313" s="273"/>
      <c r="F313" s="273"/>
      <c r="G313" s="273"/>
      <c r="H313" s="273"/>
      <c r="I313" s="273"/>
      <c r="J313" s="273"/>
    </row>
    <row r="314" spans="1:10" ht="15" customHeight="1" thickBot="1" x14ac:dyDescent="0.35">
      <c r="A314" s="274" t="s">
        <v>743</v>
      </c>
      <c r="B314" s="274"/>
      <c r="C314" s="274"/>
      <c r="D314" s="274"/>
      <c r="E314" s="274"/>
      <c r="F314" s="274"/>
      <c r="G314" s="274"/>
      <c r="H314" s="274"/>
      <c r="I314" s="274"/>
      <c r="J314" s="274"/>
    </row>
    <row r="315" spans="1:10" ht="26.4" customHeight="1" thickTop="1" x14ac:dyDescent="0.3">
      <c r="A315" s="212"/>
      <c r="B315" s="212"/>
      <c r="C315" s="212"/>
      <c r="D315" s="212"/>
      <c r="E315" s="212"/>
      <c r="F315" s="212"/>
      <c r="G315" s="212"/>
      <c r="H315" s="212"/>
      <c r="I315" s="212"/>
      <c r="J315" s="212"/>
    </row>
    <row r="316" spans="1:10" x14ac:dyDescent="0.3">
      <c r="A316" s="213" t="s">
        <v>431</v>
      </c>
      <c r="B316" s="214" t="s">
        <v>526</v>
      </c>
      <c r="C316" s="213" t="s">
        <v>527</v>
      </c>
      <c r="D316" s="213" t="s">
        <v>528</v>
      </c>
      <c r="E316" s="276" t="s">
        <v>529</v>
      </c>
      <c r="F316" s="276"/>
      <c r="G316" s="215" t="s">
        <v>530</v>
      </c>
      <c r="H316" s="214" t="s">
        <v>96</v>
      </c>
      <c r="I316" s="214" t="s">
        <v>531</v>
      </c>
      <c r="J316" s="214" t="s">
        <v>2</v>
      </c>
    </row>
    <row r="317" spans="1:10" ht="26.4" customHeight="1" x14ac:dyDescent="0.3">
      <c r="A317" s="130" t="s">
        <v>513</v>
      </c>
      <c r="B317" s="131" t="s">
        <v>432</v>
      </c>
      <c r="C317" s="130" t="s">
        <v>168</v>
      </c>
      <c r="D317" s="130" t="s">
        <v>433</v>
      </c>
      <c r="E317" s="275" t="s">
        <v>585</v>
      </c>
      <c r="F317" s="275"/>
      <c r="G317" s="132" t="s">
        <v>170</v>
      </c>
      <c r="H317" s="204">
        <v>1</v>
      </c>
      <c r="I317" s="133">
        <v>77.209999999999994</v>
      </c>
      <c r="J317" s="133">
        <v>77.209999999999994</v>
      </c>
    </row>
    <row r="318" spans="1:10" ht="26.4" x14ac:dyDescent="0.3">
      <c r="A318" s="205" t="s">
        <v>515</v>
      </c>
      <c r="B318" s="206" t="s">
        <v>744</v>
      </c>
      <c r="C318" s="205" t="s">
        <v>187</v>
      </c>
      <c r="D318" s="205" t="s">
        <v>745</v>
      </c>
      <c r="E318" s="270" t="s">
        <v>518</v>
      </c>
      <c r="F318" s="270"/>
      <c r="G318" s="207" t="s">
        <v>159</v>
      </c>
      <c r="H318" s="208">
        <v>0.34599999999999997</v>
      </c>
      <c r="I318" s="209">
        <v>18.64</v>
      </c>
      <c r="J318" s="209">
        <v>6.44</v>
      </c>
    </row>
    <row r="319" spans="1:10" ht="26.4" x14ac:dyDescent="0.3">
      <c r="A319" s="205" t="s">
        <v>515</v>
      </c>
      <c r="B319" s="206" t="s">
        <v>746</v>
      </c>
      <c r="C319" s="205" t="s">
        <v>187</v>
      </c>
      <c r="D319" s="205" t="s">
        <v>747</v>
      </c>
      <c r="E319" s="270" t="s">
        <v>518</v>
      </c>
      <c r="F319" s="270"/>
      <c r="G319" s="207" t="s">
        <v>159</v>
      </c>
      <c r="H319" s="208">
        <v>0.34599999999999997</v>
      </c>
      <c r="I319" s="209">
        <v>23.61</v>
      </c>
      <c r="J319" s="209">
        <v>8.16</v>
      </c>
    </row>
    <row r="320" spans="1:10" ht="15" customHeight="1" x14ac:dyDescent="0.3">
      <c r="A320" s="216" t="s">
        <v>532</v>
      </c>
      <c r="B320" s="217" t="s">
        <v>748</v>
      </c>
      <c r="C320" s="216" t="s">
        <v>187</v>
      </c>
      <c r="D320" s="216" t="s">
        <v>749</v>
      </c>
      <c r="E320" s="271" t="s">
        <v>545</v>
      </c>
      <c r="F320" s="271"/>
      <c r="G320" s="218" t="s">
        <v>170</v>
      </c>
      <c r="H320" s="219">
        <v>1</v>
      </c>
      <c r="I320" s="220">
        <v>62.61</v>
      </c>
      <c r="J320" s="220">
        <v>62.61</v>
      </c>
    </row>
    <row r="321" spans="1:10" x14ac:dyDescent="0.3">
      <c r="A321" s="210"/>
      <c r="B321" s="210"/>
      <c r="C321" s="210"/>
      <c r="D321" s="210"/>
      <c r="E321" s="210" t="s">
        <v>521</v>
      </c>
      <c r="F321" s="211"/>
      <c r="G321" s="210" t="s">
        <v>522</v>
      </c>
      <c r="H321" s="211">
        <v>0</v>
      </c>
      <c r="I321" s="210" t="s">
        <v>523</v>
      </c>
      <c r="J321" s="211">
        <v>0</v>
      </c>
    </row>
    <row r="322" spans="1:10" ht="15" customHeight="1" thickBot="1" x14ac:dyDescent="0.35">
      <c r="A322" s="210"/>
      <c r="B322" s="210"/>
      <c r="C322" s="210"/>
      <c r="D322" s="210"/>
      <c r="E322" s="210" t="s">
        <v>524</v>
      </c>
      <c r="F322" s="211">
        <v>0</v>
      </c>
      <c r="G322" s="210"/>
      <c r="H322" s="272" t="s">
        <v>525</v>
      </c>
      <c r="I322" s="272"/>
      <c r="J322" s="211">
        <v>94.87</v>
      </c>
    </row>
    <row r="323" spans="1:10" ht="26.4" customHeight="1" thickTop="1" x14ac:dyDescent="0.3">
      <c r="A323" s="212"/>
      <c r="B323" s="212"/>
      <c r="C323" s="212"/>
      <c r="D323" s="212"/>
      <c r="E323" s="212"/>
      <c r="F323" s="212"/>
      <c r="G323" s="212"/>
      <c r="H323" s="212"/>
      <c r="I323" s="212"/>
      <c r="J323" s="212"/>
    </row>
    <row r="324" spans="1:10" x14ac:dyDescent="0.3">
      <c r="A324" s="213" t="s">
        <v>450</v>
      </c>
      <c r="B324" s="214" t="s">
        <v>526</v>
      </c>
      <c r="C324" s="213" t="s">
        <v>527</v>
      </c>
      <c r="D324" s="213" t="s">
        <v>528</v>
      </c>
      <c r="E324" s="276" t="s">
        <v>529</v>
      </c>
      <c r="F324" s="276"/>
      <c r="G324" s="215" t="s">
        <v>530</v>
      </c>
      <c r="H324" s="214" t="s">
        <v>96</v>
      </c>
      <c r="I324" s="214" t="s">
        <v>531</v>
      </c>
      <c r="J324" s="214" t="s">
        <v>2</v>
      </c>
    </row>
    <row r="325" spans="1:10" ht="26.4" customHeight="1" x14ac:dyDescent="0.3">
      <c r="A325" s="130" t="s">
        <v>513</v>
      </c>
      <c r="B325" s="131" t="s">
        <v>451</v>
      </c>
      <c r="C325" s="130" t="s">
        <v>168</v>
      </c>
      <c r="D325" s="130" t="s">
        <v>452</v>
      </c>
      <c r="E325" s="275" t="s">
        <v>585</v>
      </c>
      <c r="F325" s="275"/>
      <c r="G325" s="132" t="s">
        <v>170</v>
      </c>
      <c r="H325" s="204">
        <v>1</v>
      </c>
      <c r="I325" s="133">
        <v>149.72999999999999</v>
      </c>
      <c r="J325" s="133">
        <v>149.72999999999999</v>
      </c>
    </row>
    <row r="326" spans="1:10" ht="26.4" x14ac:dyDescent="0.3">
      <c r="A326" s="205" t="s">
        <v>515</v>
      </c>
      <c r="B326" s="206" t="s">
        <v>746</v>
      </c>
      <c r="C326" s="205" t="s">
        <v>187</v>
      </c>
      <c r="D326" s="205" t="s">
        <v>747</v>
      </c>
      <c r="E326" s="270" t="s">
        <v>518</v>
      </c>
      <c r="F326" s="270"/>
      <c r="G326" s="207" t="s">
        <v>159</v>
      </c>
      <c r="H326" s="208">
        <v>0.13250000000000001</v>
      </c>
      <c r="I326" s="209">
        <v>23.61</v>
      </c>
      <c r="J326" s="209">
        <v>3.12</v>
      </c>
    </row>
    <row r="327" spans="1:10" ht="26.4" x14ac:dyDescent="0.3">
      <c r="A327" s="205" t="s">
        <v>515</v>
      </c>
      <c r="B327" s="206" t="s">
        <v>744</v>
      </c>
      <c r="C327" s="205" t="s">
        <v>187</v>
      </c>
      <c r="D327" s="205" t="s">
        <v>745</v>
      </c>
      <c r="E327" s="270" t="s">
        <v>518</v>
      </c>
      <c r="F327" s="270"/>
      <c r="G327" s="207" t="s">
        <v>159</v>
      </c>
      <c r="H327" s="208">
        <v>0.13250000000000001</v>
      </c>
      <c r="I327" s="209">
        <v>18.64</v>
      </c>
      <c r="J327" s="209">
        <v>2.46</v>
      </c>
    </row>
    <row r="328" spans="1:10" x14ac:dyDescent="0.3">
      <c r="A328" s="216" t="s">
        <v>532</v>
      </c>
      <c r="B328" s="217" t="s">
        <v>750</v>
      </c>
      <c r="C328" s="216" t="s">
        <v>635</v>
      </c>
      <c r="D328" s="216" t="s">
        <v>751</v>
      </c>
      <c r="E328" s="271" t="s">
        <v>545</v>
      </c>
      <c r="F328" s="271"/>
      <c r="G328" s="218" t="s">
        <v>752</v>
      </c>
      <c r="H328" s="219">
        <v>1</v>
      </c>
      <c r="I328" s="220">
        <v>141.47</v>
      </c>
      <c r="J328" s="220">
        <v>141.47</v>
      </c>
    </row>
    <row r="329" spans="1:10" ht="15" customHeight="1" x14ac:dyDescent="0.3">
      <c r="A329" s="216" t="s">
        <v>532</v>
      </c>
      <c r="B329" s="217" t="s">
        <v>753</v>
      </c>
      <c r="C329" s="216" t="s">
        <v>187</v>
      </c>
      <c r="D329" s="216" t="s">
        <v>754</v>
      </c>
      <c r="E329" s="271" t="s">
        <v>545</v>
      </c>
      <c r="F329" s="271"/>
      <c r="G329" s="218" t="s">
        <v>170</v>
      </c>
      <c r="H329" s="219">
        <v>2</v>
      </c>
      <c r="I329" s="220">
        <v>1.34</v>
      </c>
      <c r="J329" s="220">
        <v>2.68</v>
      </c>
    </row>
    <row r="330" spans="1:10" x14ac:dyDescent="0.3">
      <c r="A330" s="210"/>
      <c r="B330" s="210"/>
      <c r="C330" s="210"/>
      <c r="D330" s="210"/>
      <c r="E330" s="210" t="s">
        <v>521</v>
      </c>
      <c r="F330" s="211"/>
      <c r="G330" s="210" t="s">
        <v>522</v>
      </c>
      <c r="H330" s="211">
        <v>0</v>
      </c>
      <c r="I330" s="210" t="s">
        <v>523</v>
      </c>
      <c r="J330" s="211">
        <v>0</v>
      </c>
    </row>
    <row r="331" spans="1:10" ht="15" customHeight="1" thickBot="1" x14ac:dyDescent="0.35">
      <c r="A331" s="210"/>
      <c r="B331" s="210"/>
      <c r="C331" s="210"/>
      <c r="D331" s="210"/>
      <c r="E331" s="210" t="s">
        <v>524</v>
      </c>
      <c r="F331" s="211">
        <v>0</v>
      </c>
      <c r="G331" s="210"/>
      <c r="H331" s="272" t="s">
        <v>525</v>
      </c>
      <c r="I331" s="272"/>
      <c r="J331" s="211">
        <v>183.98</v>
      </c>
    </row>
    <row r="332" spans="1:10" ht="14.4" customHeight="1" thickTop="1" x14ac:dyDescent="0.3">
      <c r="A332" s="212"/>
      <c r="B332" s="212"/>
      <c r="C332" s="212"/>
      <c r="D332" s="212"/>
      <c r="E332" s="212"/>
      <c r="F332" s="212"/>
      <c r="G332" s="212"/>
      <c r="H332" s="212"/>
      <c r="I332" s="212"/>
      <c r="J332" s="212"/>
    </row>
    <row r="333" spans="1:10" x14ac:dyDescent="0.3">
      <c r="A333" s="213" t="s">
        <v>479</v>
      </c>
      <c r="B333" s="214" t="s">
        <v>526</v>
      </c>
      <c r="C333" s="213" t="s">
        <v>527</v>
      </c>
      <c r="D333" s="213" t="s">
        <v>528</v>
      </c>
      <c r="E333" s="276" t="s">
        <v>529</v>
      </c>
      <c r="F333" s="276"/>
      <c r="G333" s="215" t="s">
        <v>530</v>
      </c>
      <c r="H333" s="214" t="s">
        <v>96</v>
      </c>
      <c r="I333" s="214" t="s">
        <v>531</v>
      </c>
      <c r="J333" s="214" t="s">
        <v>2</v>
      </c>
    </row>
    <row r="334" spans="1:10" ht="14.4" customHeight="1" x14ac:dyDescent="0.3">
      <c r="A334" s="130" t="s">
        <v>513</v>
      </c>
      <c r="B334" s="131" t="s">
        <v>480</v>
      </c>
      <c r="C334" s="130" t="s">
        <v>168</v>
      </c>
      <c r="D334" s="130" t="s">
        <v>481</v>
      </c>
      <c r="E334" s="275" t="s">
        <v>585</v>
      </c>
      <c r="F334" s="275"/>
      <c r="G334" s="132" t="s">
        <v>170</v>
      </c>
      <c r="H334" s="204">
        <v>1</v>
      </c>
      <c r="I334" s="133">
        <v>8.1</v>
      </c>
      <c r="J334" s="133">
        <v>8.1</v>
      </c>
    </row>
    <row r="335" spans="1:10" ht="26.4" x14ac:dyDescent="0.3">
      <c r="A335" s="205" t="s">
        <v>515</v>
      </c>
      <c r="B335" s="206" t="s">
        <v>746</v>
      </c>
      <c r="C335" s="205" t="s">
        <v>187</v>
      </c>
      <c r="D335" s="205" t="s">
        <v>747</v>
      </c>
      <c r="E335" s="270" t="s">
        <v>518</v>
      </c>
      <c r="F335" s="270"/>
      <c r="G335" s="207" t="s">
        <v>159</v>
      </c>
      <c r="H335" s="208">
        <v>0.15</v>
      </c>
      <c r="I335" s="209">
        <v>23.61</v>
      </c>
      <c r="J335" s="209">
        <v>3.54</v>
      </c>
    </row>
    <row r="336" spans="1:10" ht="26.4" x14ac:dyDescent="0.3">
      <c r="A336" s="205" t="s">
        <v>515</v>
      </c>
      <c r="B336" s="206" t="s">
        <v>744</v>
      </c>
      <c r="C336" s="205" t="s">
        <v>187</v>
      </c>
      <c r="D336" s="205" t="s">
        <v>745</v>
      </c>
      <c r="E336" s="270" t="s">
        <v>518</v>
      </c>
      <c r="F336" s="270"/>
      <c r="G336" s="207" t="s">
        <v>159</v>
      </c>
      <c r="H336" s="208">
        <v>0.15</v>
      </c>
      <c r="I336" s="209">
        <v>18.64</v>
      </c>
      <c r="J336" s="209">
        <v>2.79</v>
      </c>
    </row>
    <row r="337" spans="1:10" ht="15" customHeight="1" x14ac:dyDescent="0.3">
      <c r="A337" s="216" t="s">
        <v>532</v>
      </c>
      <c r="B337" s="217" t="s">
        <v>755</v>
      </c>
      <c r="C337" s="216" t="s">
        <v>187</v>
      </c>
      <c r="D337" s="216" t="s">
        <v>756</v>
      </c>
      <c r="E337" s="271" t="s">
        <v>545</v>
      </c>
      <c r="F337" s="271"/>
      <c r="G337" s="218" t="s">
        <v>170</v>
      </c>
      <c r="H337" s="219">
        <v>1</v>
      </c>
      <c r="I337" s="220">
        <v>1.77</v>
      </c>
      <c r="J337" s="220">
        <v>1.77</v>
      </c>
    </row>
    <row r="338" spans="1:10" x14ac:dyDescent="0.3">
      <c r="A338" s="210"/>
      <c r="B338" s="210"/>
      <c r="C338" s="210"/>
      <c r="D338" s="210"/>
      <c r="E338" s="210" t="s">
        <v>521</v>
      </c>
      <c r="F338" s="211"/>
      <c r="G338" s="210" t="s">
        <v>522</v>
      </c>
      <c r="H338" s="211">
        <v>0</v>
      </c>
      <c r="I338" s="210" t="s">
        <v>523</v>
      </c>
      <c r="J338" s="211">
        <v>0</v>
      </c>
    </row>
    <row r="339" spans="1:10" ht="15" customHeight="1" thickBot="1" x14ac:dyDescent="0.35">
      <c r="A339" s="210"/>
      <c r="B339" s="210"/>
      <c r="C339" s="210"/>
      <c r="D339" s="210"/>
      <c r="E339" s="210" t="s">
        <v>524</v>
      </c>
      <c r="F339" s="211">
        <v>0</v>
      </c>
      <c r="G339" s="210"/>
      <c r="H339" s="272" t="s">
        <v>525</v>
      </c>
      <c r="I339" s="272"/>
      <c r="J339" s="211">
        <v>9.9499999999999993</v>
      </c>
    </row>
    <row r="340" spans="1:10" ht="14.4" customHeight="1" thickTop="1" x14ac:dyDescent="0.3">
      <c r="A340" s="212"/>
      <c r="B340" s="212"/>
      <c r="C340" s="212"/>
      <c r="D340" s="212"/>
      <c r="E340" s="212"/>
      <c r="F340" s="212"/>
      <c r="G340" s="212"/>
      <c r="H340" s="212"/>
      <c r="I340" s="212"/>
      <c r="J340" s="212"/>
    </row>
    <row r="341" spans="1:10" x14ac:dyDescent="0.3">
      <c r="A341" s="213" t="s">
        <v>482</v>
      </c>
      <c r="B341" s="214" t="s">
        <v>526</v>
      </c>
      <c r="C341" s="213" t="s">
        <v>527</v>
      </c>
      <c r="D341" s="213" t="s">
        <v>528</v>
      </c>
      <c r="E341" s="276" t="s">
        <v>529</v>
      </c>
      <c r="F341" s="276"/>
      <c r="G341" s="215" t="s">
        <v>530</v>
      </c>
      <c r="H341" s="214" t="s">
        <v>96</v>
      </c>
      <c r="I341" s="214" t="s">
        <v>531</v>
      </c>
      <c r="J341" s="214" t="s">
        <v>2</v>
      </c>
    </row>
    <row r="342" spans="1:10" ht="14.4" customHeight="1" x14ac:dyDescent="0.3">
      <c r="A342" s="130" t="s">
        <v>513</v>
      </c>
      <c r="B342" s="131" t="s">
        <v>483</v>
      </c>
      <c r="C342" s="130" t="s">
        <v>168</v>
      </c>
      <c r="D342" s="130" t="s">
        <v>484</v>
      </c>
      <c r="E342" s="275" t="s">
        <v>585</v>
      </c>
      <c r="F342" s="275"/>
      <c r="G342" s="132" t="s">
        <v>170</v>
      </c>
      <c r="H342" s="204">
        <v>1</v>
      </c>
      <c r="I342" s="133">
        <v>8.36</v>
      </c>
      <c r="J342" s="133">
        <v>8.36</v>
      </c>
    </row>
    <row r="343" spans="1:10" ht="26.4" x14ac:dyDescent="0.3">
      <c r="A343" s="205" t="s">
        <v>515</v>
      </c>
      <c r="B343" s="206" t="s">
        <v>746</v>
      </c>
      <c r="C343" s="205" t="s">
        <v>187</v>
      </c>
      <c r="D343" s="205" t="s">
        <v>747</v>
      </c>
      <c r="E343" s="270" t="s">
        <v>518</v>
      </c>
      <c r="F343" s="270"/>
      <c r="G343" s="207" t="s">
        <v>159</v>
      </c>
      <c r="H343" s="208">
        <v>0.15</v>
      </c>
      <c r="I343" s="209">
        <v>23.61</v>
      </c>
      <c r="J343" s="209">
        <v>3.54</v>
      </c>
    </row>
    <row r="344" spans="1:10" ht="26.4" x14ac:dyDescent="0.3">
      <c r="A344" s="205" t="s">
        <v>515</v>
      </c>
      <c r="B344" s="206" t="s">
        <v>744</v>
      </c>
      <c r="C344" s="205" t="s">
        <v>187</v>
      </c>
      <c r="D344" s="205" t="s">
        <v>745</v>
      </c>
      <c r="E344" s="270" t="s">
        <v>518</v>
      </c>
      <c r="F344" s="270"/>
      <c r="G344" s="207" t="s">
        <v>159</v>
      </c>
      <c r="H344" s="208">
        <v>0.15</v>
      </c>
      <c r="I344" s="209">
        <v>18.64</v>
      </c>
      <c r="J344" s="209">
        <v>2.79</v>
      </c>
    </row>
    <row r="345" spans="1:10" ht="15" customHeight="1" x14ac:dyDescent="0.3">
      <c r="A345" s="216" t="s">
        <v>532</v>
      </c>
      <c r="B345" s="217" t="s">
        <v>757</v>
      </c>
      <c r="C345" s="216" t="s">
        <v>187</v>
      </c>
      <c r="D345" s="216" t="s">
        <v>758</v>
      </c>
      <c r="E345" s="271" t="s">
        <v>545</v>
      </c>
      <c r="F345" s="271"/>
      <c r="G345" s="218" t="s">
        <v>170</v>
      </c>
      <c r="H345" s="219">
        <v>1</v>
      </c>
      <c r="I345" s="220">
        <v>2.0299999999999998</v>
      </c>
      <c r="J345" s="220">
        <v>2.0299999999999998</v>
      </c>
    </row>
    <row r="346" spans="1:10" x14ac:dyDescent="0.3">
      <c r="A346" s="210"/>
      <c r="B346" s="210"/>
      <c r="C346" s="210"/>
      <c r="D346" s="210"/>
      <c r="E346" s="210" t="s">
        <v>521</v>
      </c>
      <c r="F346" s="211"/>
      <c r="G346" s="210" t="s">
        <v>522</v>
      </c>
      <c r="H346" s="211">
        <v>0</v>
      </c>
      <c r="I346" s="210" t="s">
        <v>523</v>
      </c>
      <c r="J346" s="211">
        <v>0</v>
      </c>
    </row>
    <row r="347" spans="1:10" ht="15" customHeight="1" thickBot="1" x14ac:dyDescent="0.35">
      <c r="A347" s="210"/>
      <c r="B347" s="210"/>
      <c r="C347" s="210"/>
      <c r="D347" s="210"/>
      <c r="E347" s="210" t="s">
        <v>524</v>
      </c>
      <c r="F347" s="211">
        <v>0</v>
      </c>
      <c r="G347" s="210"/>
      <c r="H347" s="272" t="s">
        <v>525</v>
      </c>
      <c r="I347" s="272"/>
      <c r="J347" s="211">
        <v>10.27</v>
      </c>
    </row>
    <row r="348" spans="1:10" ht="26.4" customHeight="1" thickTop="1" x14ac:dyDescent="0.3">
      <c r="A348" s="212"/>
      <c r="B348" s="212"/>
      <c r="C348" s="212"/>
      <c r="D348" s="212"/>
      <c r="E348" s="212"/>
      <c r="F348" s="212"/>
      <c r="G348" s="212"/>
      <c r="H348" s="212"/>
      <c r="I348" s="212"/>
      <c r="J348" s="212"/>
    </row>
    <row r="349" spans="1:10" x14ac:dyDescent="0.3">
      <c r="A349" s="213" t="s">
        <v>499</v>
      </c>
      <c r="B349" s="214" t="s">
        <v>526</v>
      </c>
      <c r="C349" s="213" t="s">
        <v>527</v>
      </c>
      <c r="D349" s="213" t="s">
        <v>528</v>
      </c>
      <c r="E349" s="276" t="s">
        <v>529</v>
      </c>
      <c r="F349" s="276"/>
      <c r="G349" s="215" t="s">
        <v>530</v>
      </c>
      <c r="H349" s="214" t="s">
        <v>96</v>
      </c>
      <c r="I349" s="214" t="s">
        <v>531</v>
      </c>
      <c r="J349" s="214" t="s">
        <v>2</v>
      </c>
    </row>
    <row r="350" spans="1:10" ht="26.4" customHeight="1" x14ac:dyDescent="0.3">
      <c r="A350" s="130" t="s">
        <v>513</v>
      </c>
      <c r="B350" s="131" t="s">
        <v>500</v>
      </c>
      <c r="C350" s="130" t="s">
        <v>168</v>
      </c>
      <c r="D350" s="130" t="s">
        <v>501</v>
      </c>
      <c r="E350" s="275" t="s">
        <v>585</v>
      </c>
      <c r="F350" s="275"/>
      <c r="G350" s="132" t="s">
        <v>170</v>
      </c>
      <c r="H350" s="204">
        <v>1</v>
      </c>
      <c r="I350" s="133">
        <v>42.86</v>
      </c>
      <c r="J350" s="133">
        <v>42.86</v>
      </c>
    </row>
    <row r="351" spans="1:10" ht="26.4" x14ac:dyDescent="0.3">
      <c r="A351" s="205" t="s">
        <v>515</v>
      </c>
      <c r="B351" s="206" t="s">
        <v>746</v>
      </c>
      <c r="C351" s="205" t="s">
        <v>187</v>
      </c>
      <c r="D351" s="205" t="s">
        <v>747</v>
      </c>
      <c r="E351" s="270" t="s">
        <v>518</v>
      </c>
      <c r="F351" s="270"/>
      <c r="G351" s="207" t="s">
        <v>159</v>
      </c>
      <c r="H351" s="208">
        <v>0.55179999999999996</v>
      </c>
      <c r="I351" s="209">
        <v>23.61</v>
      </c>
      <c r="J351" s="209">
        <v>13.02</v>
      </c>
    </row>
    <row r="352" spans="1:10" ht="26.4" x14ac:dyDescent="0.3">
      <c r="A352" s="205" t="s">
        <v>515</v>
      </c>
      <c r="B352" s="206" t="s">
        <v>744</v>
      </c>
      <c r="C352" s="205" t="s">
        <v>187</v>
      </c>
      <c r="D352" s="205" t="s">
        <v>745</v>
      </c>
      <c r="E352" s="270" t="s">
        <v>518</v>
      </c>
      <c r="F352" s="270"/>
      <c r="G352" s="207" t="s">
        <v>159</v>
      </c>
      <c r="H352" s="208">
        <v>0.22989999999999999</v>
      </c>
      <c r="I352" s="209">
        <v>18.64</v>
      </c>
      <c r="J352" s="209">
        <v>4.28</v>
      </c>
    </row>
    <row r="353" spans="1:10" ht="15" customHeight="1" x14ac:dyDescent="0.3">
      <c r="A353" s="216" t="s">
        <v>532</v>
      </c>
      <c r="B353" s="217" t="s">
        <v>759</v>
      </c>
      <c r="C353" s="216" t="s">
        <v>412</v>
      </c>
      <c r="D353" s="216" t="s">
        <v>760</v>
      </c>
      <c r="E353" s="271" t="s">
        <v>545</v>
      </c>
      <c r="F353" s="271"/>
      <c r="G353" s="218" t="s">
        <v>170</v>
      </c>
      <c r="H353" s="219">
        <v>1</v>
      </c>
      <c r="I353" s="220">
        <v>25.56</v>
      </c>
      <c r="J353" s="220">
        <v>25.56</v>
      </c>
    </row>
    <row r="354" spans="1:10" x14ac:dyDescent="0.3">
      <c r="A354" s="210"/>
      <c r="B354" s="210"/>
      <c r="C354" s="210"/>
      <c r="D354" s="210"/>
      <c r="E354" s="210" t="s">
        <v>521</v>
      </c>
      <c r="F354" s="211"/>
      <c r="G354" s="210" t="s">
        <v>522</v>
      </c>
      <c r="H354" s="211">
        <v>0</v>
      </c>
      <c r="I354" s="210" t="s">
        <v>523</v>
      </c>
      <c r="J354" s="211">
        <v>0</v>
      </c>
    </row>
    <row r="355" spans="1:10" ht="15" customHeight="1" thickBot="1" x14ac:dyDescent="0.35">
      <c r="A355" s="210"/>
      <c r="B355" s="210"/>
      <c r="C355" s="210"/>
      <c r="D355" s="210"/>
      <c r="E355" s="210" t="s">
        <v>524</v>
      </c>
      <c r="F355" s="211">
        <v>0</v>
      </c>
      <c r="G355" s="210"/>
      <c r="H355" s="272" t="s">
        <v>525</v>
      </c>
      <c r="I355" s="272"/>
      <c r="J355" s="211">
        <v>52.66</v>
      </c>
    </row>
    <row r="356" spans="1:10" ht="39.6" customHeight="1" thickTop="1" x14ac:dyDescent="0.3">
      <c r="A356" s="212"/>
      <c r="B356" s="212"/>
      <c r="C356" s="212"/>
      <c r="D356" s="212"/>
      <c r="E356" s="212"/>
      <c r="F356" s="212"/>
      <c r="G356" s="212"/>
      <c r="H356" s="212"/>
      <c r="I356" s="212"/>
      <c r="J356" s="212"/>
    </row>
    <row r="357" spans="1:10" x14ac:dyDescent="0.3">
      <c r="A357" s="213" t="s">
        <v>504</v>
      </c>
      <c r="B357" s="214" t="s">
        <v>526</v>
      </c>
      <c r="C357" s="213" t="s">
        <v>527</v>
      </c>
      <c r="D357" s="213" t="s">
        <v>528</v>
      </c>
      <c r="E357" s="276" t="s">
        <v>529</v>
      </c>
      <c r="F357" s="276"/>
      <c r="G357" s="215" t="s">
        <v>530</v>
      </c>
      <c r="H357" s="214" t="s">
        <v>96</v>
      </c>
      <c r="I357" s="214" t="s">
        <v>531</v>
      </c>
      <c r="J357" s="214" t="s">
        <v>2</v>
      </c>
    </row>
    <row r="358" spans="1:10" ht="39.6" customHeight="1" x14ac:dyDescent="0.3">
      <c r="A358" s="130" t="s">
        <v>513</v>
      </c>
      <c r="B358" s="131" t="s">
        <v>505</v>
      </c>
      <c r="C358" s="130" t="s">
        <v>168</v>
      </c>
      <c r="D358" s="130" t="s">
        <v>506</v>
      </c>
      <c r="E358" s="275" t="s">
        <v>585</v>
      </c>
      <c r="F358" s="275"/>
      <c r="G358" s="132" t="s">
        <v>170</v>
      </c>
      <c r="H358" s="204">
        <v>1</v>
      </c>
      <c r="I358" s="133">
        <v>406.03</v>
      </c>
      <c r="J358" s="133">
        <v>406.03</v>
      </c>
    </row>
    <row r="359" spans="1:10" ht="26.4" x14ac:dyDescent="0.3">
      <c r="A359" s="205" t="s">
        <v>515</v>
      </c>
      <c r="B359" s="206" t="s">
        <v>746</v>
      </c>
      <c r="C359" s="205" t="s">
        <v>187</v>
      </c>
      <c r="D359" s="205" t="s">
        <v>747</v>
      </c>
      <c r="E359" s="270" t="s">
        <v>518</v>
      </c>
      <c r="F359" s="270"/>
      <c r="G359" s="207" t="s">
        <v>159</v>
      </c>
      <c r="H359" s="208">
        <v>1.5233000000000001</v>
      </c>
      <c r="I359" s="209">
        <v>23.61</v>
      </c>
      <c r="J359" s="209">
        <v>35.96</v>
      </c>
    </row>
    <row r="360" spans="1:10" ht="26.4" x14ac:dyDescent="0.3">
      <c r="A360" s="205" t="s">
        <v>515</v>
      </c>
      <c r="B360" s="206" t="s">
        <v>744</v>
      </c>
      <c r="C360" s="205" t="s">
        <v>187</v>
      </c>
      <c r="D360" s="205" t="s">
        <v>745</v>
      </c>
      <c r="E360" s="270" t="s">
        <v>518</v>
      </c>
      <c r="F360" s="270"/>
      <c r="G360" s="207" t="s">
        <v>159</v>
      </c>
      <c r="H360" s="208">
        <v>1.5233000000000001</v>
      </c>
      <c r="I360" s="209">
        <v>18.64</v>
      </c>
      <c r="J360" s="209">
        <v>28.39</v>
      </c>
    </row>
    <row r="361" spans="1:10" ht="15" customHeight="1" x14ac:dyDescent="0.3">
      <c r="A361" s="216" t="s">
        <v>532</v>
      </c>
      <c r="B361" s="217" t="s">
        <v>761</v>
      </c>
      <c r="C361" s="216" t="s">
        <v>187</v>
      </c>
      <c r="D361" s="216" t="s">
        <v>762</v>
      </c>
      <c r="E361" s="271" t="s">
        <v>545</v>
      </c>
      <c r="F361" s="271"/>
      <c r="G361" s="218" t="s">
        <v>170</v>
      </c>
      <c r="H361" s="219">
        <v>1</v>
      </c>
      <c r="I361" s="220">
        <v>341.68</v>
      </c>
      <c r="J361" s="220">
        <v>341.68</v>
      </c>
    </row>
    <row r="362" spans="1:10" x14ac:dyDescent="0.3">
      <c r="A362" s="210"/>
      <c r="B362" s="210"/>
      <c r="C362" s="210"/>
      <c r="D362" s="210"/>
      <c r="E362" s="210" t="s">
        <v>521</v>
      </c>
      <c r="F362" s="211"/>
      <c r="G362" s="210" t="s">
        <v>522</v>
      </c>
      <c r="H362" s="211">
        <v>0</v>
      </c>
      <c r="I362" s="210" t="s">
        <v>523</v>
      </c>
      <c r="J362" s="211">
        <v>0</v>
      </c>
    </row>
    <row r="363" spans="1:10" ht="14.4" customHeight="1" thickBot="1" x14ac:dyDescent="0.35">
      <c r="A363" s="210"/>
      <c r="B363" s="210"/>
      <c r="C363" s="210"/>
      <c r="D363" s="210"/>
      <c r="E363" s="210" t="s">
        <v>524</v>
      </c>
      <c r="F363" s="211">
        <v>0</v>
      </c>
      <c r="G363" s="210"/>
      <c r="H363" s="272" t="s">
        <v>525</v>
      </c>
      <c r="I363" s="272"/>
      <c r="J363" s="211">
        <v>498.92</v>
      </c>
    </row>
    <row r="364" spans="1:10" ht="15" thickTop="1" x14ac:dyDescent="0.3">
      <c r="A364" s="212"/>
      <c r="B364" s="212"/>
      <c r="C364" s="212"/>
      <c r="D364" s="212"/>
      <c r="E364" s="212"/>
      <c r="F364" s="212"/>
      <c r="G364" s="212"/>
      <c r="H364" s="212"/>
      <c r="I364" s="212"/>
      <c r="J364" s="212"/>
    </row>
    <row r="365" spans="1:10" ht="14.4" customHeight="1" x14ac:dyDescent="0.3">
      <c r="A365" s="277" t="s">
        <v>763</v>
      </c>
      <c r="B365" s="278"/>
      <c r="C365" s="278"/>
      <c r="D365" s="278"/>
      <c r="E365" s="278"/>
      <c r="F365" s="278"/>
      <c r="G365" s="278"/>
      <c r="H365" s="278"/>
      <c r="I365" s="278"/>
      <c r="J365" s="278"/>
    </row>
    <row r="366" spans="1:10" x14ac:dyDescent="0.3">
      <c r="A366" s="213"/>
      <c r="B366" s="214" t="s">
        <v>526</v>
      </c>
      <c r="C366" s="213" t="s">
        <v>527</v>
      </c>
      <c r="D366" s="213" t="s">
        <v>528</v>
      </c>
      <c r="E366" s="276" t="s">
        <v>529</v>
      </c>
      <c r="F366" s="276"/>
      <c r="G366" s="215" t="s">
        <v>530</v>
      </c>
      <c r="H366" s="214" t="s">
        <v>96</v>
      </c>
      <c r="I366" s="214" t="s">
        <v>531</v>
      </c>
      <c r="J366" s="214" t="s">
        <v>2</v>
      </c>
    </row>
    <row r="367" spans="1:10" ht="52.8" x14ac:dyDescent="0.3">
      <c r="A367" s="130" t="s">
        <v>513</v>
      </c>
      <c r="B367" s="131" t="s">
        <v>670</v>
      </c>
      <c r="C367" s="130" t="s">
        <v>168</v>
      </c>
      <c r="D367" s="130" t="s">
        <v>671</v>
      </c>
      <c r="E367" s="275" t="s">
        <v>669</v>
      </c>
      <c r="F367" s="275"/>
      <c r="G367" s="132" t="s">
        <v>170</v>
      </c>
      <c r="H367" s="204">
        <v>1</v>
      </c>
      <c r="I367" s="133">
        <v>91.58</v>
      </c>
      <c r="J367" s="133">
        <v>91.58</v>
      </c>
    </row>
    <row r="368" spans="1:10" x14ac:dyDescent="0.3">
      <c r="A368" s="216" t="s">
        <v>532</v>
      </c>
      <c r="B368" s="217" t="s">
        <v>764</v>
      </c>
      <c r="C368" s="216" t="s">
        <v>635</v>
      </c>
      <c r="D368" s="216" t="s">
        <v>765</v>
      </c>
      <c r="E368" s="271" t="s">
        <v>545</v>
      </c>
      <c r="F368" s="271"/>
      <c r="G368" s="218" t="s">
        <v>752</v>
      </c>
      <c r="H368" s="219">
        <v>2</v>
      </c>
      <c r="I368" s="220">
        <v>39.85</v>
      </c>
      <c r="J368" s="220">
        <v>79.7</v>
      </c>
    </row>
    <row r="369" spans="1:10" ht="14.4" customHeight="1" x14ac:dyDescent="0.3">
      <c r="A369" s="216" t="s">
        <v>532</v>
      </c>
      <c r="B369" s="217" t="s">
        <v>766</v>
      </c>
      <c r="C369" s="216" t="s">
        <v>635</v>
      </c>
      <c r="D369" s="216" t="s">
        <v>767</v>
      </c>
      <c r="E369" s="271" t="s">
        <v>545</v>
      </c>
      <c r="F369" s="271"/>
      <c r="G369" s="218" t="s">
        <v>752</v>
      </c>
      <c r="H369" s="219">
        <v>2</v>
      </c>
      <c r="I369" s="220">
        <v>5.94</v>
      </c>
      <c r="J369" s="220">
        <v>11.88</v>
      </c>
    </row>
    <row r="370" spans="1:10" x14ac:dyDescent="0.3">
      <c r="A370" s="210"/>
      <c r="B370" s="210"/>
      <c r="C370" s="210"/>
      <c r="D370" s="210"/>
      <c r="E370" s="210" t="s">
        <v>521</v>
      </c>
      <c r="F370" s="211"/>
      <c r="G370" s="210" t="s">
        <v>522</v>
      </c>
      <c r="H370" s="211">
        <v>0</v>
      </c>
      <c r="I370" s="210" t="s">
        <v>523</v>
      </c>
      <c r="J370" s="211">
        <v>0</v>
      </c>
    </row>
    <row r="371" spans="1:10" ht="15" customHeight="1" x14ac:dyDescent="0.3">
      <c r="A371" s="210"/>
      <c r="B371" s="210"/>
      <c r="C371" s="210"/>
      <c r="D371" s="210"/>
      <c r="E371" s="210" t="s">
        <v>524</v>
      </c>
      <c r="F371" s="211">
        <v>0</v>
      </c>
      <c r="G371" s="210"/>
      <c r="H371" s="272" t="s">
        <v>525</v>
      </c>
      <c r="I371" s="272"/>
      <c r="J371" s="211">
        <v>112.53</v>
      </c>
    </row>
    <row r="372" spans="1:10" x14ac:dyDescent="0.3">
      <c r="A372" s="273" t="s">
        <v>536</v>
      </c>
      <c r="B372" s="273"/>
      <c r="C372" s="273"/>
      <c r="D372" s="273"/>
      <c r="E372" s="273"/>
      <c r="F372" s="273"/>
      <c r="G372" s="273"/>
      <c r="H372" s="273"/>
      <c r="I372" s="273"/>
      <c r="J372" s="273"/>
    </row>
    <row r="373" spans="1:10" ht="15" customHeight="1" thickBot="1" x14ac:dyDescent="0.35">
      <c r="A373" s="274" t="s">
        <v>768</v>
      </c>
      <c r="B373" s="274"/>
      <c r="C373" s="274"/>
      <c r="D373" s="274"/>
      <c r="E373" s="274"/>
      <c r="F373" s="274"/>
      <c r="G373" s="274"/>
      <c r="H373" s="274"/>
      <c r="I373" s="274"/>
      <c r="J373" s="274"/>
    </row>
    <row r="374" spans="1:10" ht="26.4" customHeight="1" thickTop="1" x14ac:dyDescent="0.3">
      <c r="A374" s="212"/>
      <c r="B374" s="212"/>
      <c r="C374" s="212"/>
      <c r="D374" s="212"/>
      <c r="E374" s="212"/>
      <c r="F374" s="212"/>
      <c r="G374" s="212"/>
      <c r="H374" s="212"/>
      <c r="I374" s="212"/>
      <c r="J374" s="212"/>
    </row>
    <row r="375" spans="1:10" x14ac:dyDescent="0.3">
      <c r="A375" s="213"/>
      <c r="B375" s="214" t="s">
        <v>526</v>
      </c>
      <c r="C375" s="213" t="s">
        <v>527</v>
      </c>
      <c r="D375" s="213" t="s">
        <v>528</v>
      </c>
      <c r="E375" s="276" t="s">
        <v>529</v>
      </c>
      <c r="F375" s="276"/>
      <c r="G375" s="215" t="s">
        <v>530</v>
      </c>
      <c r="H375" s="214" t="s">
        <v>96</v>
      </c>
      <c r="I375" s="214" t="s">
        <v>531</v>
      </c>
      <c r="J375" s="214" t="s">
        <v>2</v>
      </c>
    </row>
    <row r="376" spans="1:10" ht="26.4" customHeight="1" x14ac:dyDescent="0.3">
      <c r="A376" s="130" t="s">
        <v>513</v>
      </c>
      <c r="B376" s="131" t="s">
        <v>676</v>
      </c>
      <c r="C376" s="130" t="s">
        <v>168</v>
      </c>
      <c r="D376" s="130" t="s">
        <v>677</v>
      </c>
      <c r="E376" s="275" t="s">
        <v>669</v>
      </c>
      <c r="F376" s="275"/>
      <c r="G376" s="132" t="s">
        <v>170</v>
      </c>
      <c r="H376" s="204">
        <v>1</v>
      </c>
      <c r="I376" s="133">
        <v>132.44999999999999</v>
      </c>
      <c r="J376" s="133">
        <v>132.44999999999999</v>
      </c>
    </row>
    <row r="377" spans="1:10" ht="26.4" x14ac:dyDescent="0.3">
      <c r="A377" s="205" t="s">
        <v>515</v>
      </c>
      <c r="B377" s="206" t="s">
        <v>769</v>
      </c>
      <c r="C377" s="205" t="s">
        <v>187</v>
      </c>
      <c r="D377" s="205" t="s">
        <v>770</v>
      </c>
      <c r="E377" s="270" t="s">
        <v>518</v>
      </c>
      <c r="F377" s="270"/>
      <c r="G377" s="207" t="s">
        <v>159</v>
      </c>
      <c r="H377" s="208">
        <v>2</v>
      </c>
      <c r="I377" s="209">
        <v>22.09</v>
      </c>
      <c r="J377" s="209">
        <v>44.18</v>
      </c>
    </row>
    <row r="378" spans="1:10" ht="26.4" x14ac:dyDescent="0.3">
      <c r="A378" s="205" t="s">
        <v>515</v>
      </c>
      <c r="B378" s="206" t="s">
        <v>541</v>
      </c>
      <c r="C378" s="205" t="s">
        <v>187</v>
      </c>
      <c r="D378" s="205" t="s">
        <v>542</v>
      </c>
      <c r="E378" s="270" t="s">
        <v>518</v>
      </c>
      <c r="F378" s="270"/>
      <c r="G378" s="207" t="s">
        <v>159</v>
      </c>
      <c r="H378" s="208">
        <v>0.5</v>
      </c>
      <c r="I378" s="209">
        <v>18.25</v>
      </c>
      <c r="J378" s="209">
        <v>9.1199999999999992</v>
      </c>
    </row>
    <row r="379" spans="1:10" ht="26.4" x14ac:dyDescent="0.3">
      <c r="A379" s="216" t="s">
        <v>532</v>
      </c>
      <c r="B379" s="217" t="s">
        <v>771</v>
      </c>
      <c r="C379" s="216" t="s">
        <v>635</v>
      </c>
      <c r="D379" s="216" t="s">
        <v>772</v>
      </c>
      <c r="E379" s="271" t="s">
        <v>545</v>
      </c>
      <c r="F379" s="271"/>
      <c r="G379" s="218" t="s">
        <v>752</v>
      </c>
      <c r="H379" s="219">
        <v>1</v>
      </c>
      <c r="I379" s="220">
        <v>35.72</v>
      </c>
      <c r="J379" s="220">
        <v>35.72</v>
      </c>
    </row>
    <row r="380" spans="1:10" ht="14.4" customHeight="1" x14ac:dyDescent="0.3">
      <c r="A380" s="216" t="s">
        <v>532</v>
      </c>
      <c r="B380" s="217" t="s">
        <v>773</v>
      </c>
      <c r="C380" s="216" t="s">
        <v>635</v>
      </c>
      <c r="D380" s="216" t="s">
        <v>774</v>
      </c>
      <c r="E380" s="271" t="s">
        <v>545</v>
      </c>
      <c r="F380" s="271"/>
      <c r="G380" s="218" t="s">
        <v>752</v>
      </c>
      <c r="H380" s="219">
        <v>1</v>
      </c>
      <c r="I380" s="220">
        <v>43.43</v>
      </c>
      <c r="J380" s="220">
        <v>43.43</v>
      </c>
    </row>
    <row r="381" spans="1:10" x14ac:dyDescent="0.3">
      <c r="A381" s="210"/>
      <c r="B381" s="210"/>
      <c r="C381" s="210"/>
      <c r="D381" s="210"/>
      <c r="E381" s="210" t="s">
        <v>521</v>
      </c>
      <c r="F381" s="211"/>
      <c r="G381" s="210" t="s">
        <v>522</v>
      </c>
      <c r="H381" s="211">
        <v>0</v>
      </c>
      <c r="I381" s="210" t="s">
        <v>523</v>
      </c>
      <c r="J381" s="211">
        <v>0</v>
      </c>
    </row>
    <row r="382" spans="1:10" ht="15" customHeight="1" x14ac:dyDescent="0.3">
      <c r="A382" s="210"/>
      <c r="B382" s="210"/>
      <c r="C382" s="210"/>
      <c r="D382" s="210"/>
      <c r="E382" s="210" t="s">
        <v>524</v>
      </c>
      <c r="F382" s="211">
        <v>0</v>
      </c>
      <c r="G382" s="210"/>
      <c r="H382" s="272" t="s">
        <v>525</v>
      </c>
      <c r="I382" s="272"/>
      <c r="J382" s="211">
        <v>162.75</v>
      </c>
    </row>
    <row r="383" spans="1:10" x14ac:dyDescent="0.3">
      <c r="A383" s="273" t="s">
        <v>536</v>
      </c>
      <c r="B383" s="273"/>
      <c r="C383" s="273"/>
      <c r="D383" s="273"/>
      <c r="E383" s="273"/>
      <c r="F383" s="273"/>
      <c r="G383" s="273"/>
      <c r="H383" s="273"/>
      <c r="I383" s="273"/>
      <c r="J383" s="273"/>
    </row>
    <row r="384" spans="1:10" ht="15" customHeight="1" thickBot="1" x14ac:dyDescent="0.35">
      <c r="A384" s="274" t="s">
        <v>775</v>
      </c>
      <c r="B384" s="274"/>
      <c r="C384" s="274"/>
      <c r="D384" s="274"/>
      <c r="E384" s="274"/>
      <c r="F384" s="274"/>
      <c r="G384" s="274"/>
      <c r="H384" s="274"/>
      <c r="I384" s="274"/>
      <c r="J384" s="274"/>
    </row>
    <row r="385" spans="1:10" ht="15" thickTop="1" x14ac:dyDescent="0.3">
      <c r="A385" s="212"/>
      <c r="B385" s="212"/>
      <c r="C385" s="212"/>
      <c r="D385" s="212"/>
      <c r="E385" s="212"/>
      <c r="F385" s="212"/>
      <c r="G385" s="212"/>
      <c r="H385" s="212"/>
      <c r="I385" s="212"/>
      <c r="J385" s="212"/>
    </row>
    <row r="386" spans="1:10" x14ac:dyDescent="0.3">
      <c r="A386" s="213"/>
      <c r="B386" s="214" t="s">
        <v>526</v>
      </c>
      <c r="C386" s="213" t="s">
        <v>527</v>
      </c>
      <c r="D386" s="213" t="s">
        <v>528</v>
      </c>
      <c r="E386" s="276" t="s">
        <v>529</v>
      </c>
      <c r="F386" s="276"/>
      <c r="G386" s="215" t="s">
        <v>530</v>
      </c>
      <c r="H386" s="214" t="s">
        <v>96</v>
      </c>
      <c r="I386" s="214" t="s">
        <v>531</v>
      </c>
      <c r="J386" s="214" t="s">
        <v>2</v>
      </c>
    </row>
    <row r="387" spans="1:10" ht="26.4" x14ac:dyDescent="0.3">
      <c r="A387" s="130" t="s">
        <v>513</v>
      </c>
      <c r="B387" s="131" t="s">
        <v>605</v>
      </c>
      <c r="C387" s="130" t="s">
        <v>168</v>
      </c>
      <c r="D387" s="130" t="s">
        <v>606</v>
      </c>
      <c r="E387" s="275">
        <v>60</v>
      </c>
      <c r="F387" s="275"/>
      <c r="G387" s="132" t="s">
        <v>196</v>
      </c>
      <c r="H387" s="204">
        <v>1</v>
      </c>
      <c r="I387" s="133">
        <v>39.950000000000003</v>
      </c>
      <c r="J387" s="133">
        <v>39.950000000000003</v>
      </c>
    </row>
    <row r="388" spans="1:10" ht="26.4" customHeight="1" x14ac:dyDescent="0.3">
      <c r="A388" s="205" t="s">
        <v>515</v>
      </c>
      <c r="B388" s="206" t="s">
        <v>582</v>
      </c>
      <c r="C388" s="205" t="s">
        <v>187</v>
      </c>
      <c r="D388" s="205" t="s">
        <v>583</v>
      </c>
      <c r="E388" s="270" t="s">
        <v>518</v>
      </c>
      <c r="F388" s="270"/>
      <c r="G388" s="207" t="s">
        <v>159</v>
      </c>
      <c r="H388" s="208">
        <v>0.36</v>
      </c>
      <c r="I388" s="209">
        <v>23.31</v>
      </c>
      <c r="J388" s="209">
        <v>8.39</v>
      </c>
    </row>
    <row r="389" spans="1:10" ht="26.4" x14ac:dyDescent="0.3">
      <c r="A389" s="205" t="s">
        <v>515</v>
      </c>
      <c r="B389" s="206" t="s">
        <v>541</v>
      </c>
      <c r="C389" s="205" t="s">
        <v>187</v>
      </c>
      <c r="D389" s="205" t="s">
        <v>542</v>
      </c>
      <c r="E389" s="270" t="s">
        <v>518</v>
      </c>
      <c r="F389" s="270"/>
      <c r="G389" s="207" t="s">
        <v>159</v>
      </c>
      <c r="H389" s="208">
        <v>1.22</v>
      </c>
      <c r="I389" s="209">
        <v>18.25</v>
      </c>
      <c r="J389" s="209">
        <v>22.26</v>
      </c>
    </row>
    <row r="390" spans="1:10" ht="26.4" customHeight="1" x14ac:dyDescent="0.3">
      <c r="A390" s="205" t="s">
        <v>515</v>
      </c>
      <c r="B390" s="206" t="s">
        <v>776</v>
      </c>
      <c r="C390" s="205" t="s">
        <v>187</v>
      </c>
      <c r="D390" s="205" t="s">
        <v>777</v>
      </c>
      <c r="E390" s="270" t="s">
        <v>555</v>
      </c>
      <c r="F390" s="270"/>
      <c r="G390" s="207" t="s">
        <v>556</v>
      </c>
      <c r="H390" s="208">
        <v>1.22</v>
      </c>
      <c r="I390" s="209">
        <v>1.1100000000000001</v>
      </c>
      <c r="J390" s="209">
        <v>1.35</v>
      </c>
    </row>
    <row r="391" spans="1:10" ht="14.4" customHeight="1" x14ac:dyDescent="0.3">
      <c r="A391" s="205" t="s">
        <v>515</v>
      </c>
      <c r="B391" s="206" t="s">
        <v>769</v>
      </c>
      <c r="C391" s="205" t="s">
        <v>187</v>
      </c>
      <c r="D391" s="205" t="s">
        <v>770</v>
      </c>
      <c r="E391" s="270" t="s">
        <v>518</v>
      </c>
      <c r="F391" s="270"/>
      <c r="G391" s="207" t="s">
        <v>159</v>
      </c>
      <c r="H391" s="208">
        <v>0.36</v>
      </c>
      <c r="I391" s="209">
        <v>22.09</v>
      </c>
      <c r="J391" s="209">
        <v>7.95</v>
      </c>
    </row>
    <row r="392" spans="1:10" x14ac:dyDescent="0.3">
      <c r="A392" s="210"/>
      <c r="B392" s="210"/>
      <c r="C392" s="210"/>
      <c r="D392" s="210"/>
      <c r="E392" s="210" t="s">
        <v>521</v>
      </c>
      <c r="F392" s="211"/>
      <c r="G392" s="210" t="s">
        <v>522</v>
      </c>
      <c r="H392" s="211">
        <v>0</v>
      </c>
      <c r="I392" s="210" t="s">
        <v>523</v>
      </c>
      <c r="J392" s="211">
        <v>0</v>
      </c>
    </row>
    <row r="393" spans="1:10" ht="15" customHeight="1" x14ac:dyDescent="0.3">
      <c r="A393" s="210"/>
      <c r="B393" s="210"/>
      <c r="C393" s="210"/>
      <c r="D393" s="210"/>
      <c r="E393" s="210" t="s">
        <v>524</v>
      </c>
      <c r="F393" s="211">
        <v>0</v>
      </c>
      <c r="G393" s="210"/>
      <c r="H393" s="272" t="s">
        <v>525</v>
      </c>
      <c r="I393" s="272"/>
      <c r="J393" s="211">
        <v>49.09</v>
      </c>
    </row>
    <row r="394" spans="1:10" x14ac:dyDescent="0.3">
      <c r="A394" s="273" t="s">
        <v>536</v>
      </c>
      <c r="B394" s="273"/>
      <c r="C394" s="273"/>
      <c r="D394" s="273"/>
      <c r="E394" s="273"/>
      <c r="F394" s="273"/>
      <c r="G394" s="273"/>
      <c r="H394" s="273"/>
      <c r="I394" s="273"/>
      <c r="J394" s="273"/>
    </row>
    <row r="395" spans="1:10" ht="15" customHeight="1" thickBot="1" x14ac:dyDescent="0.35">
      <c r="A395" s="274" t="s">
        <v>778</v>
      </c>
      <c r="B395" s="274"/>
      <c r="C395" s="274"/>
      <c r="D395" s="274"/>
      <c r="E395" s="274"/>
      <c r="F395" s="274"/>
      <c r="G395" s="274"/>
      <c r="H395" s="274"/>
      <c r="I395" s="274"/>
      <c r="J395" s="274"/>
    </row>
    <row r="396" spans="1:10" ht="14.4" customHeight="1" thickTop="1" x14ac:dyDescent="0.3">
      <c r="A396" s="212"/>
      <c r="B396" s="212"/>
      <c r="C396" s="212"/>
      <c r="D396" s="212"/>
      <c r="E396" s="212"/>
      <c r="F396" s="212"/>
      <c r="G396" s="212"/>
      <c r="H396" s="212"/>
      <c r="I396" s="212"/>
      <c r="J396" s="212"/>
    </row>
    <row r="397" spans="1:10" x14ac:dyDescent="0.3">
      <c r="A397" s="213"/>
      <c r="B397" s="214" t="s">
        <v>526</v>
      </c>
      <c r="C397" s="213" t="s">
        <v>527</v>
      </c>
      <c r="D397" s="213" t="s">
        <v>528</v>
      </c>
      <c r="E397" s="276" t="s">
        <v>529</v>
      </c>
      <c r="F397" s="276"/>
      <c r="G397" s="215" t="s">
        <v>530</v>
      </c>
      <c r="H397" s="214" t="s">
        <v>96</v>
      </c>
      <c r="I397" s="214" t="s">
        <v>531</v>
      </c>
      <c r="J397" s="214" t="s">
        <v>2</v>
      </c>
    </row>
    <row r="398" spans="1:10" ht="14.4" customHeight="1" x14ac:dyDescent="0.3">
      <c r="A398" s="130" t="s">
        <v>513</v>
      </c>
      <c r="B398" s="131" t="s">
        <v>680</v>
      </c>
      <c r="C398" s="130" t="s">
        <v>168</v>
      </c>
      <c r="D398" s="130" t="s">
        <v>681</v>
      </c>
      <c r="E398" s="275" t="s">
        <v>518</v>
      </c>
      <c r="F398" s="275"/>
      <c r="G398" s="132" t="s">
        <v>180</v>
      </c>
      <c r="H398" s="204">
        <v>1</v>
      </c>
      <c r="I398" s="133">
        <v>41.97</v>
      </c>
      <c r="J398" s="133">
        <v>41.97</v>
      </c>
    </row>
    <row r="399" spans="1:10" ht="14.4" customHeight="1" x14ac:dyDescent="0.3">
      <c r="A399" s="216" t="s">
        <v>532</v>
      </c>
      <c r="B399" s="217" t="s">
        <v>779</v>
      </c>
      <c r="C399" s="216" t="s">
        <v>635</v>
      </c>
      <c r="D399" s="216" t="s">
        <v>780</v>
      </c>
      <c r="E399" s="271" t="s">
        <v>545</v>
      </c>
      <c r="F399" s="271"/>
      <c r="G399" s="218" t="s">
        <v>180</v>
      </c>
      <c r="H399" s="219">
        <v>1</v>
      </c>
      <c r="I399" s="220">
        <v>41.97</v>
      </c>
      <c r="J399" s="220">
        <v>41.97</v>
      </c>
    </row>
    <row r="400" spans="1:10" x14ac:dyDescent="0.3">
      <c r="A400" s="210"/>
      <c r="B400" s="210"/>
      <c r="C400" s="210"/>
      <c r="D400" s="210"/>
      <c r="E400" s="210" t="s">
        <v>521</v>
      </c>
      <c r="F400" s="211"/>
      <c r="G400" s="210" t="s">
        <v>522</v>
      </c>
      <c r="H400" s="211">
        <v>0</v>
      </c>
      <c r="I400" s="210" t="s">
        <v>523</v>
      </c>
      <c r="J400" s="211">
        <v>0</v>
      </c>
    </row>
    <row r="401" spans="1:10" ht="15" customHeight="1" x14ac:dyDescent="0.3">
      <c r="A401" s="210"/>
      <c r="B401" s="210"/>
      <c r="C401" s="210"/>
      <c r="D401" s="210"/>
      <c r="E401" s="210" t="s">
        <v>524</v>
      </c>
      <c r="F401" s="211">
        <v>0</v>
      </c>
      <c r="G401" s="210"/>
      <c r="H401" s="272" t="s">
        <v>525</v>
      </c>
      <c r="I401" s="272"/>
      <c r="J401" s="211">
        <v>51.57</v>
      </c>
    </row>
    <row r="402" spans="1:10" x14ac:dyDescent="0.3">
      <c r="A402" s="273" t="s">
        <v>536</v>
      </c>
      <c r="B402" s="273"/>
      <c r="C402" s="273"/>
      <c r="D402" s="273"/>
      <c r="E402" s="273"/>
      <c r="F402" s="273"/>
      <c r="G402" s="273"/>
      <c r="H402" s="273"/>
      <c r="I402" s="273"/>
      <c r="J402" s="273"/>
    </row>
    <row r="403" spans="1:10" ht="15" customHeight="1" thickBot="1" x14ac:dyDescent="0.35">
      <c r="A403" s="274" t="s">
        <v>781</v>
      </c>
      <c r="B403" s="274"/>
      <c r="C403" s="274"/>
      <c r="D403" s="274"/>
      <c r="E403" s="274"/>
      <c r="F403" s="274"/>
      <c r="G403" s="274"/>
      <c r="H403" s="274"/>
      <c r="I403" s="274"/>
      <c r="J403" s="274"/>
    </row>
    <row r="404" spans="1:10" ht="26.4" customHeight="1" thickTop="1" x14ac:dyDescent="0.3">
      <c r="A404" s="212"/>
      <c r="B404" s="212"/>
      <c r="C404" s="212"/>
      <c r="D404" s="212"/>
      <c r="E404" s="212"/>
      <c r="F404" s="212"/>
      <c r="G404" s="212"/>
      <c r="H404" s="212"/>
      <c r="I404" s="212"/>
      <c r="J404" s="212"/>
    </row>
    <row r="405" spans="1:10" x14ac:dyDescent="0.3">
      <c r="A405" s="213"/>
      <c r="B405" s="214" t="s">
        <v>526</v>
      </c>
      <c r="C405" s="213" t="s">
        <v>527</v>
      </c>
      <c r="D405" s="213" t="s">
        <v>528</v>
      </c>
      <c r="E405" s="276" t="s">
        <v>529</v>
      </c>
      <c r="F405" s="276"/>
      <c r="G405" s="215" t="s">
        <v>530</v>
      </c>
      <c r="H405" s="214" t="s">
        <v>96</v>
      </c>
      <c r="I405" s="214" t="s">
        <v>531</v>
      </c>
      <c r="J405" s="214" t="s">
        <v>2</v>
      </c>
    </row>
    <row r="406" spans="1:10" ht="26.4" customHeight="1" x14ac:dyDescent="0.3">
      <c r="A406" s="130" t="s">
        <v>513</v>
      </c>
      <c r="B406" s="131" t="s">
        <v>620</v>
      </c>
      <c r="C406" s="130" t="s">
        <v>168</v>
      </c>
      <c r="D406" s="130" t="s">
        <v>621</v>
      </c>
      <c r="E406" s="275" t="s">
        <v>579</v>
      </c>
      <c r="F406" s="275"/>
      <c r="G406" s="132" t="s">
        <v>95</v>
      </c>
      <c r="H406" s="204">
        <v>1</v>
      </c>
      <c r="I406" s="133">
        <v>59.94</v>
      </c>
      <c r="J406" s="133">
        <v>59.94</v>
      </c>
    </row>
    <row r="407" spans="1:10" ht="26.4" x14ac:dyDescent="0.3">
      <c r="A407" s="205" t="s">
        <v>515</v>
      </c>
      <c r="B407" s="206" t="s">
        <v>782</v>
      </c>
      <c r="C407" s="205" t="s">
        <v>187</v>
      </c>
      <c r="D407" s="205" t="s">
        <v>783</v>
      </c>
      <c r="E407" s="270" t="s">
        <v>518</v>
      </c>
      <c r="F407" s="270"/>
      <c r="G407" s="207" t="s">
        <v>159</v>
      </c>
      <c r="H407" s="208">
        <v>1.56</v>
      </c>
      <c r="I407" s="209">
        <v>24.15</v>
      </c>
      <c r="J407" s="209">
        <v>37.67</v>
      </c>
    </row>
    <row r="408" spans="1:10" ht="14.4" customHeight="1" x14ac:dyDescent="0.3">
      <c r="A408" s="216" t="s">
        <v>532</v>
      </c>
      <c r="B408" s="217" t="s">
        <v>784</v>
      </c>
      <c r="C408" s="216" t="s">
        <v>187</v>
      </c>
      <c r="D408" s="216" t="s">
        <v>785</v>
      </c>
      <c r="E408" s="271" t="s">
        <v>545</v>
      </c>
      <c r="F408" s="271"/>
      <c r="G408" s="218" t="s">
        <v>94</v>
      </c>
      <c r="H408" s="219">
        <v>0.59</v>
      </c>
      <c r="I408" s="220">
        <v>37.75</v>
      </c>
      <c r="J408" s="220">
        <v>22.27</v>
      </c>
    </row>
    <row r="409" spans="1:10" x14ac:dyDescent="0.3">
      <c r="A409" s="210"/>
      <c r="B409" s="210"/>
      <c r="C409" s="210"/>
      <c r="D409" s="210"/>
      <c r="E409" s="210" t="s">
        <v>521</v>
      </c>
      <c r="F409" s="211"/>
      <c r="G409" s="210" t="s">
        <v>522</v>
      </c>
      <c r="H409" s="211">
        <v>0</v>
      </c>
      <c r="I409" s="210" t="s">
        <v>523</v>
      </c>
      <c r="J409" s="211">
        <v>0</v>
      </c>
    </row>
    <row r="410" spans="1:10" ht="15" customHeight="1" x14ac:dyDescent="0.3">
      <c r="A410" s="210"/>
      <c r="B410" s="210"/>
      <c r="C410" s="210"/>
      <c r="D410" s="210"/>
      <c r="E410" s="210" t="s">
        <v>524</v>
      </c>
      <c r="F410" s="211">
        <v>0</v>
      </c>
      <c r="G410" s="210"/>
      <c r="H410" s="272" t="s">
        <v>525</v>
      </c>
      <c r="I410" s="272"/>
      <c r="J410" s="211">
        <v>73.650000000000006</v>
      </c>
    </row>
    <row r="411" spans="1:10" x14ac:dyDescent="0.3">
      <c r="A411" s="273" t="s">
        <v>536</v>
      </c>
      <c r="B411" s="273"/>
      <c r="C411" s="273"/>
      <c r="D411" s="273"/>
      <c r="E411" s="273"/>
      <c r="F411" s="273"/>
      <c r="G411" s="273"/>
      <c r="H411" s="273"/>
      <c r="I411" s="273"/>
      <c r="J411" s="273"/>
    </row>
    <row r="412" spans="1:10" ht="15" customHeight="1" thickBot="1" x14ac:dyDescent="0.35">
      <c r="A412" s="274" t="s">
        <v>786</v>
      </c>
      <c r="B412" s="274"/>
      <c r="C412" s="274"/>
      <c r="D412" s="274"/>
      <c r="E412" s="274"/>
      <c r="F412" s="274"/>
      <c r="G412" s="274"/>
      <c r="H412" s="274"/>
      <c r="I412" s="274"/>
      <c r="J412" s="274"/>
    </row>
    <row r="413" spans="1:10" ht="15" thickTop="1" x14ac:dyDescent="0.3">
      <c r="A413" s="212"/>
      <c r="B413" s="212"/>
      <c r="C413" s="212"/>
      <c r="D413" s="212"/>
      <c r="E413" s="212"/>
      <c r="F413" s="212"/>
      <c r="G413" s="212"/>
      <c r="H413" s="212"/>
      <c r="I413" s="212"/>
      <c r="J413" s="212"/>
    </row>
    <row r="414" spans="1:10" x14ac:dyDescent="0.3">
      <c r="A414" s="213"/>
      <c r="B414" s="214" t="s">
        <v>526</v>
      </c>
      <c r="C414" s="213" t="s">
        <v>527</v>
      </c>
      <c r="D414" s="213" t="s">
        <v>528</v>
      </c>
      <c r="E414" s="276" t="s">
        <v>529</v>
      </c>
      <c r="F414" s="276"/>
      <c r="G414" s="215" t="s">
        <v>530</v>
      </c>
      <c r="H414" s="214" t="s">
        <v>96</v>
      </c>
      <c r="I414" s="214" t="s">
        <v>531</v>
      </c>
      <c r="J414" s="214" t="s">
        <v>2</v>
      </c>
    </row>
    <row r="415" spans="1:10" ht="39.6" x14ac:dyDescent="0.3">
      <c r="A415" s="130" t="s">
        <v>513</v>
      </c>
      <c r="B415" s="131" t="s">
        <v>672</v>
      </c>
      <c r="C415" s="130" t="s">
        <v>168</v>
      </c>
      <c r="D415" s="130" t="s">
        <v>673</v>
      </c>
      <c r="E415" s="275">
        <v>339</v>
      </c>
      <c r="F415" s="275"/>
      <c r="G415" s="132" t="s">
        <v>107</v>
      </c>
      <c r="H415" s="204">
        <v>1</v>
      </c>
      <c r="I415" s="133">
        <v>31.14</v>
      </c>
      <c r="J415" s="133">
        <v>31.14</v>
      </c>
    </row>
    <row r="416" spans="1:10" ht="26.4" x14ac:dyDescent="0.3">
      <c r="A416" s="205" t="s">
        <v>515</v>
      </c>
      <c r="B416" s="206" t="s">
        <v>769</v>
      </c>
      <c r="C416" s="205" t="s">
        <v>187</v>
      </c>
      <c r="D416" s="205" t="s">
        <v>770</v>
      </c>
      <c r="E416" s="270" t="s">
        <v>518</v>
      </c>
      <c r="F416" s="270"/>
      <c r="G416" s="207" t="s">
        <v>159</v>
      </c>
      <c r="H416" s="208">
        <v>0.25</v>
      </c>
      <c r="I416" s="209">
        <v>22.09</v>
      </c>
      <c r="J416" s="209">
        <v>5.52</v>
      </c>
    </row>
    <row r="417" spans="1:10" ht="26.4" x14ac:dyDescent="0.3">
      <c r="A417" s="205" t="s">
        <v>515</v>
      </c>
      <c r="B417" s="206" t="s">
        <v>541</v>
      </c>
      <c r="C417" s="205" t="s">
        <v>187</v>
      </c>
      <c r="D417" s="205" t="s">
        <v>542</v>
      </c>
      <c r="E417" s="270" t="s">
        <v>518</v>
      </c>
      <c r="F417" s="270"/>
      <c r="G417" s="207" t="s">
        <v>159</v>
      </c>
      <c r="H417" s="208">
        <v>0.25</v>
      </c>
      <c r="I417" s="209">
        <v>18.25</v>
      </c>
      <c r="J417" s="209">
        <v>4.5599999999999996</v>
      </c>
    </row>
    <row r="418" spans="1:10" ht="14.4" customHeight="1" x14ac:dyDescent="0.3">
      <c r="A418" s="216" t="s">
        <v>532</v>
      </c>
      <c r="B418" s="217" t="s">
        <v>787</v>
      </c>
      <c r="C418" s="216" t="s">
        <v>187</v>
      </c>
      <c r="D418" s="216" t="s">
        <v>788</v>
      </c>
      <c r="E418" s="271" t="s">
        <v>545</v>
      </c>
      <c r="F418" s="271"/>
      <c r="G418" s="218" t="s">
        <v>95</v>
      </c>
      <c r="H418" s="219">
        <v>1</v>
      </c>
      <c r="I418" s="220">
        <v>21.06</v>
      </c>
      <c r="J418" s="220">
        <v>21.06</v>
      </c>
    </row>
    <row r="419" spans="1:10" x14ac:dyDescent="0.3">
      <c r="A419" s="210"/>
      <c r="B419" s="210"/>
      <c r="C419" s="210"/>
      <c r="D419" s="210"/>
      <c r="E419" s="210" t="s">
        <v>521</v>
      </c>
      <c r="F419" s="211"/>
      <c r="G419" s="210" t="s">
        <v>522</v>
      </c>
      <c r="H419" s="211">
        <v>0</v>
      </c>
      <c r="I419" s="210" t="s">
        <v>523</v>
      </c>
      <c r="J419" s="211">
        <v>0</v>
      </c>
    </row>
    <row r="420" spans="1:10" ht="15" customHeight="1" x14ac:dyDescent="0.3">
      <c r="A420" s="210"/>
      <c r="B420" s="210"/>
      <c r="C420" s="210"/>
      <c r="D420" s="210"/>
      <c r="E420" s="210" t="s">
        <v>524</v>
      </c>
      <c r="F420" s="211">
        <v>0</v>
      </c>
      <c r="G420" s="210"/>
      <c r="H420" s="272" t="s">
        <v>525</v>
      </c>
      <c r="I420" s="272"/>
      <c r="J420" s="211">
        <v>38.26</v>
      </c>
    </row>
    <row r="421" spans="1:10" x14ac:dyDescent="0.3">
      <c r="A421" s="273" t="s">
        <v>536</v>
      </c>
      <c r="B421" s="273"/>
      <c r="C421" s="273"/>
      <c r="D421" s="273"/>
      <c r="E421" s="273"/>
      <c r="F421" s="273"/>
      <c r="G421" s="273"/>
      <c r="H421" s="273"/>
      <c r="I421" s="273"/>
      <c r="J421" s="273"/>
    </row>
    <row r="422" spans="1:10" ht="15" customHeight="1" thickBot="1" x14ac:dyDescent="0.35">
      <c r="A422" s="274" t="s">
        <v>789</v>
      </c>
      <c r="B422" s="274"/>
      <c r="C422" s="274"/>
      <c r="D422" s="274"/>
      <c r="E422" s="274"/>
      <c r="F422" s="274"/>
      <c r="G422" s="274"/>
      <c r="H422" s="274"/>
      <c r="I422" s="274"/>
      <c r="J422" s="274"/>
    </row>
    <row r="423" spans="1:10" ht="15" thickTop="1" x14ac:dyDescent="0.3">
      <c r="A423" s="212"/>
      <c r="B423" s="212"/>
      <c r="C423" s="212"/>
      <c r="D423" s="212"/>
      <c r="E423" s="212"/>
      <c r="F423" s="212"/>
      <c r="G423" s="212"/>
      <c r="H423" s="212"/>
      <c r="I423" s="212"/>
      <c r="J423" s="212"/>
    </row>
    <row r="424" spans="1:10" x14ac:dyDescent="0.3">
      <c r="A424" s="213"/>
      <c r="B424" s="214" t="s">
        <v>526</v>
      </c>
      <c r="C424" s="213" t="s">
        <v>527</v>
      </c>
      <c r="D424" s="213" t="s">
        <v>528</v>
      </c>
      <c r="E424" s="276" t="s">
        <v>529</v>
      </c>
      <c r="F424" s="276"/>
      <c r="G424" s="215" t="s">
        <v>530</v>
      </c>
      <c r="H424" s="214" t="s">
        <v>96</v>
      </c>
      <c r="I424" s="214" t="s">
        <v>531</v>
      </c>
      <c r="J424" s="214" t="s">
        <v>2</v>
      </c>
    </row>
    <row r="425" spans="1:10" ht="39.6" x14ac:dyDescent="0.3">
      <c r="A425" s="130" t="s">
        <v>513</v>
      </c>
      <c r="B425" s="131" t="s">
        <v>678</v>
      </c>
      <c r="C425" s="130" t="s">
        <v>168</v>
      </c>
      <c r="D425" s="130" t="s">
        <v>679</v>
      </c>
      <c r="E425" s="275">
        <v>339</v>
      </c>
      <c r="F425" s="275"/>
      <c r="G425" s="132" t="s">
        <v>107</v>
      </c>
      <c r="H425" s="204">
        <v>1</v>
      </c>
      <c r="I425" s="133">
        <v>53.44</v>
      </c>
      <c r="J425" s="133">
        <v>53.44</v>
      </c>
    </row>
    <row r="426" spans="1:10" ht="26.4" x14ac:dyDescent="0.3">
      <c r="A426" s="205" t="s">
        <v>515</v>
      </c>
      <c r="B426" s="206" t="s">
        <v>541</v>
      </c>
      <c r="C426" s="205" t="s">
        <v>187</v>
      </c>
      <c r="D426" s="205" t="s">
        <v>542</v>
      </c>
      <c r="E426" s="270" t="s">
        <v>518</v>
      </c>
      <c r="F426" s="270"/>
      <c r="G426" s="207" t="s">
        <v>159</v>
      </c>
      <c r="H426" s="208">
        <v>0.25</v>
      </c>
      <c r="I426" s="209">
        <v>18.25</v>
      </c>
      <c r="J426" s="209">
        <v>4.5599999999999996</v>
      </c>
    </row>
    <row r="427" spans="1:10" ht="26.4" x14ac:dyDescent="0.3">
      <c r="A427" s="205" t="s">
        <v>515</v>
      </c>
      <c r="B427" s="206" t="s">
        <v>769</v>
      </c>
      <c r="C427" s="205" t="s">
        <v>187</v>
      </c>
      <c r="D427" s="205" t="s">
        <v>770</v>
      </c>
      <c r="E427" s="270" t="s">
        <v>518</v>
      </c>
      <c r="F427" s="270"/>
      <c r="G427" s="207" t="s">
        <v>159</v>
      </c>
      <c r="H427" s="208">
        <v>0.25</v>
      </c>
      <c r="I427" s="209">
        <v>22.09</v>
      </c>
      <c r="J427" s="209">
        <v>5.52</v>
      </c>
    </row>
    <row r="428" spans="1:10" ht="14.4" customHeight="1" x14ac:dyDescent="0.3">
      <c r="A428" s="216" t="s">
        <v>532</v>
      </c>
      <c r="B428" s="217" t="s">
        <v>790</v>
      </c>
      <c r="C428" s="216" t="s">
        <v>635</v>
      </c>
      <c r="D428" s="216" t="s">
        <v>791</v>
      </c>
      <c r="E428" s="271" t="s">
        <v>545</v>
      </c>
      <c r="F428" s="271"/>
      <c r="G428" s="218" t="s">
        <v>107</v>
      </c>
      <c r="H428" s="219">
        <v>1</v>
      </c>
      <c r="I428" s="220">
        <v>43.36</v>
      </c>
      <c r="J428" s="220">
        <v>43.36</v>
      </c>
    </row>
    <row r="429" spans="1:10" x14ac:dyDescent="0.3">
      <c r="A429" s="210"/>
      <c r="B429" s="210"/>
      <c r="C429" s="210"/>
      <c r="D429" s="210"/>
      <c r="E429" s="210" t="s">
        <v>521</v>
      </c>
      <c r="F429" s="211"/>
      <c r="G429" s="210" t="s">
        <v>522</v>
      </c>
      <c r="H429" s="211">
        <v>0</v>
      </c>
      <c r="I429" s="210" t="s">
        <v>523</v>
      </c>
      <c r="J429" s="211">
        <v>0</v>
      </c>
    </row>
    <row r="430" spans="1:10" ht="15" customHeight="1" x14ac:dyDescent="0.3">
      <c r="A430" s="210"/>
      <c r="B430" s="210"/>
      <c r="C430" s="210"/>
      <c r="D430" s="210"/>
      <c r="E430" s="210" t="s">
        <v>524</v>
      </c>
      <c r="F430" s="211">
        <v>0</v>
      </c>
      <c r="G430" s="210"/>
      <c r="H430" s="272" t="s">
        <v>525</v>
      </c>
      <c r="I430" s="272"/>
      <c r="J430" s="211">
        <v>65.66</v>
      </c>
    </row>
    <row r="431" spans="1:10" x14ac:dyDescent="0.3">
      <c r="A431" s="273" t="s">
        <v>536</v>
      </c>
      <c r="B431" s="273"/>
      <c r="C431" s="273"/>
      <c r="D431" s="273"/>
      <c r="E431" s="273"/>
      <c r="F431" s="273"/>
      <c r="G431" s="273"/>
      <c r="H431" s="273"/>
      <c r="I431" s="273"/>
      <c r="J431" s="273"/>
    </row>
    <row r="432" spans="1:10" ht="15" customHeight="1" thickBot="1" x14ac:dyDescent="0.35">
      <c r="A432" s="274" t="s">
        <v>792</v>
      </c>
      <c r="B432" s="274"/>
      <c r="C432" s="274"/>
      <c r="D432" s="274"/>
      <c r="E432" s="274"/>
      <c r="F432" s="274"/>
      <c r="G432" s="274"/>
      <c r="H432" s="274"/>
      <c r="I432" s="274"/>
      <c r="J432" s="274"/>
    </row>
    <row r="433" spans="1:10" ht="15" thickTop="1" x14ac:dyDescent="0.3">
      <c r="A433" s="212"/>
      <c r="B433" s="212"/>
      <c r="C433" s="212"/>
      <c r="D433" s="212"/>
      <c r="E433" s="212"/>
      <c r="F433" s="212"/>
      <c r="G433" s="212"/>
      <c r="H433" s="212"/>
      <c r="I433" s="212"/>
      <c r="J433" s="212"/>
    </row>
    <row r="434" spans="1:10" x14ac:dyDescent="0.3">
      <c r="A434" s="221"/>
      <c r="B434" s="221"/>
      <c r="C434" s="221"/>
      <c r="D434" s="221"/>
      <c r="E434" s="221"/>
      <c r="F434" s="221"/>
      <c r="G434" s="221"/>
      <c r="H434" s="221"/>
      <c r="I434" s="221"/>
      <c r="J434" s="221"/>
    </row>
  </sheetData>
  <sheetProtection selectLockedCells="1"/>
  <mergeCells count="346">
    <mergeCell ref="E19:F19"/>
    <mergeCell ref="H17:I17"/>
    <mergeCell ref="E20:F20"/>
    <mergeCell ref="E21:F21"/>
    <mergeCell ref="G1:J4"/>
    <mergeCell ref="E12:F12"/>
    <mergeCell ref="E13:F13"/>
    <mergeCell ref="A11:J11"/>
    <mergeCell ref="E14:F14"/>
    <mergeCell ref="E15:F15"/>
    <mergeCell ref="E29:F29"/>
    <mergeCell ref="E30:F30"/>
    <mergeCell ref="E31:F31"/>
    <mergeCell ref="E32:F32"/>
    <mergeCell ref="E33:F33"/>
    <mergeCell ref="E34:F34"/>
    <mergeCell ref="E27:F27"/>
    <mergeCell ref="E28:F28"/>
    <mergeCell ref="H23:I23"/>
    <mergeCell ref="A24:J24"/>
    <mergeCell ref="A25:J25"/>
    <mergeCell ref="E41:F41"/>
    <mergeCell ref="E42:F42"/>
    <mergeCell ref="E43:F43"/>
    <mergeCell ref="E44:F44"/>
    <mergeCell ref="E45:F45"/>
    <mergeCell ref="E40:F40"/>
    <mergeCell ref="H36:I36"/>
    <mergeCell ref="A37:J37"/>
    <mergeCell ref="A38:J38"/>
    <mergeCell ref="E58:F58"/>
    <mergeCell ref="E59:F59"/>
    <mergeCell ref="E60:F60"/>
    <mergeCell ref="E61:F61"/>
    <mergeCell ref="E62:F62"/>
    <mergeCell ref="E53:F53"/>
    <mergeCell ref="E54:F54"/>
    <mergeCell ref="E55:F55"/>
    <mergeCell ref="E56:F56"/>
    <mergeCell ref="E57:F57"/>
    <mergeCell ref="E92:F92"/>
    <mergeCell ref="E93:F93"/>
    <mergeCell ref="H88:I88"/>
    <mergeCell ref="A89:J89"/>
    <mergeCell ref="A90:J90"/>
    <mergeCell ref="E82:F82"/>
    <mergeCell ref="E83:F83"/>
    <mergeCell ref="E84:F84"/>
    <mergeCell ref="E85:F85"/>
    <mergeCell ref="E86:F86"/>
    <mergeCell ref="E99:F99"/>
    <mergeCell ref="E100:F100"/>
    <mergeCell ref="E101:F101"/>
    <mergeCell ref="H103:I103"/>
    <mergeCell ref="A104:J104"/>
    <mergeCell ref="A105:J105"/>
    <mergeCell ref="E94:F94"/>
    <mergeCell ref="E95:F95"/>
    <mergeCell ref="E96:F96"/>
    <mergeCell ref="E97:F97"/>
    <mergeCell ref="E98:F98"/>
    <mergeCell ref="E111:F111"/>
    <mergeCell ref="E112:F112"/>
    <mergeCell ref="E113:F113"/>
    <mergeCell ref="H115:I115"/>
    <mergeCell ref="A116:J116"/>
    <mergeCell ref="A117:J117"/>
    <mergeCell ref="E107:F107"/>
    <mergeCell ref="E108:F108"/>
    <mergeCell ref="E109:F109"/>
    <mergeCell ref="E110:F110"/>
    <mergeCell ref="E123:F123"/>
    <mergeCell ref="E124:F124"/>
    <mergeCell ref="E125:F125"/>
    <mergeCell ref="E126:F126"/>
    <mergeCell ref="E127:F127"/>
    <mergeCell ref="E119:F119"/>
    <mergeCell ref="E120:F120"/>
    <mergeCell ref="E121:F121"/>
    <mergeCell ref="E122:F122"/>
    <mergeCell ref="E136:F136"/>
    <mergeCell ref="E137:F137"/>
    <mergeCell ref="E138:F138"/>
    <mergeCell ref="E139:F139"/>
    <mergeCell ref="E128:F128"/>
    <mergeCell ref="E129:F129"/>
    <mergeCell ref="E130:F130"/>
    <mergeCell ref="H132:I132"/>
    <mergeCell ref="A133:J133"/>
    <mergeCell ref="A134:J134"/>
    <mergeCell ref="E145:F145"/>
    <mergeCell ref="E146:F146"/>
    <mergeCell ref="E147:F147"/>
    <mergeCell ref="E148:F148"/>
    <mergeCell ref="E149:F149"/>
    <mergeCell ref="E140:F140"/>
    <mergeCell ref="E141:F141"/>
    <mergeCell ref="E142:F142"/>
    <mergeCell ref="E143:F143"/>
    <mergeCell ref="E144:F144"/>
    <mergeCell ref="A173:J173"/>
    <mergeCell ref="E162:F162"/>
    <mergeCell ref="E163:F163"/>
    <mergeCell ref="E164:F164"/>
    <mergeCell ref="E165:F165"/>
    <mergeCell ref="E166:F166"/>
    <mergeCell ref="E157:F157"/>
    <mergeCell ref="E158:F158"/>
    <mergeCell ref="E159:F159"/>
    <mergeCell ref="E160:F160"/>
    <mergeCell ref="E161:F161"/>
    <mergeCell ref="E199:F199"/>
    <mergeCell ref="E200:F200"/>
    <mergeCell ref="E201:F201"/>
    <mergeCell ref="E202:F202"/>
    <mergeCell ref="E191:F191"/>
    <mergeCell ref="A196:J196"/>
    <mergeCell ref="A197:J197"/>
    <mergeCell ref="E188:F188"/>
    <mergeCell ref="E189:F189"/>
    <mergeCell ref="E190:F190"/>
    <mergeCell ref="E210:F210"/>
    <mergeCell ref="E211:F211"/>
    <mergeCell ref="E212:F212"/>
    <mergeCell ref="H214:I214"/>
    <mergeCell ref="A215:J215"/>
    <mergeCell ref="A216:J216"/>
    <mergeCell ref="E203:F203"/>
    <mergeCell ref="E204:F204"/>
    <mergeCell ref="E205:F205"/>
    <mergeCell ref="E206:F206"/>
    <mergeCell ref="H208:I208"/>
    <mergeCell ref="E222:F222"/>
    <mergeCell ref="E223:F223"/>
    <mergeCell ref="E224:F224"/>
    <mergeCell ref="H226:I226"/>
    <mergeCell ref="A227:J227"/>
    <mergeCell ref="A228:J228"/>
    <mergeCell ref="E218:F218"/>
    <mergeCell ref="E219:F219"/>
    <mergeCell ref="E220:F220"/>
    <mergeCell ref="E221:F221"/>
    <mergeCell ref="E240:F240"/>
    <mergeCell ref="H236:I236"/>
    <mergeCell ref="A237:J237"/>
    <mergeCell ref="A238:J238"/>
    <mergeCell ref="E230:F230"/>
    <mergeCell ref="E231:F231"/>
    <mergeCell ref="E232:F232"/>
    <mergeCell ref="E233:F233"/>
    <mergeCell ref="E234:F234"/>
    <mergeCell ref="E253:F253"/>
    <mergeCell ref="A258:J258"/>
    <mergeCell ref="A259:J259"/>
    <mergeCell ref="E250:F250"/>
    <mergeCell ref="E251:F251"/>
    <mergeCell ref="E252:F252"/>
    <mergeCell ref="E241:F241"/>
    <mergeCell ref="E242:F242"/>
    <mergeCell ref="E243:F243"/>
    <mergeCell ref="E244:F244"/>
    <mergeCell ref="H246:I246"/>
    <mergeCell ref="E265:F265"/>
    <mergeCell ref="E266:F266"/>
    <mergeCell ref="E267:F267"/>
    <mergeCell ref="H269:I269"/>
    <mergeCell ref="A270:J270"/>
    <mergeCell ref="A271:J271"/>
    <mergeCell ref="E261:F261"/>
    <mergeCell ref="E262:F262"/>
    <mergeCell ref="E263:F263"/>
    <mergeCell ref="E264:F264"/>
    <mergeCell ref="E320:F320"/>
    <mergeCell ref="H322:I322"/>
    <mergeCell ref="E316:F316"/>
    <mergeCell ref="A313:J313"/>
    <mergeCell ref="A314:J314"/>
    <mergeCell ref="E307:F307"/>
    <mergeCell ref="E308:F308"/>
    <mergeCell ref="E298:F298"/>
    <mergeCell ref="E299:F299"/>
    <mergeCell ref="E300:F300"/>
    <mergeCell ref="E301:F301"/>
    <mergeCell ref="H303:I303"/>
    <mergeCell ref="E350:F350"/>
    <mergeCell ref="E351:F351"/>
    <mergeCell ref="E352:F352"/>
    <mergeCell ref="E353:F353"/>
    <mergeCell ref="H355:I355"/>
    <mergeCell ref="E343:F343"/>
    <mergeCell ref="E349:F349"/>
    <mergeCell ref="E345:F345"/>
    <mergeCell ref="H347:I347"/>
    <mergeCell ref="E366:F366"/>
    <mergeCell ref="E367:F367"/>
    <mergeCell ref="A365:J365"/>
    <mergeCell ref="E368:F368"/>
    <mergeCell ref="E369:F369"/>
    <mergeCell ref="E357:F357"/>
    <mergeCell ref="E358:F358"/>
    <mergeCell ref="E359:F359"/>
    <mergeCell ref="E360:F360"/>
    <mergeCell ref="E361:F361"/>
    <mergeCell ref="H363:I363"/>
    <mergeCell ref="E376:F376"/>
    <mergeCell ref="E377:F377"/>
    <mergeCell ref="E378:F378"/>
    <mergeCell ref="E379:F379"/>
    <mergeCell ref="E380:F380"/>
    <mergeCell ref="E375:F375"/>
    <mergeCell ref="H371:I371"/>
    <mergeCell ref="A372:J372"/>
    <mergeCell ref="A373:J373"/>
    <mergeCell ref="A431:J431"/>
    <mergeCell ref="A432:J432"/>
    <mergeCell ref="E424:F424"/>
    <mergeCell ref="E425:F425"/>
    <mergeCell ref="H420:I420"/>
    <mergeCell ref="A421:J421"/>
    <mergeCell ref="A422:J422"/>
    <mergeCell ref="E414:F414"/>
    <mergeCell ref="E415:F415"/>
    <mergeCell ref="E416:F416"/>
    <mergeCell ref="E417:F417"/>
    <mergeCell ref="E418:F418"/>
    <mergeCell ref="E46:F46"/>
    <mergeCell ref="E47:F47"/>
    <mergeCell ref="H49:I49"/>
    <mergeCell ref="A50:J50"/>
    <mergeCell ref="A51:J51"/>
    <mergeCell ref="E426:F426"/>
    <mergeCell ref="E427:F427"/>
    <mergeCell ref="E428:F428"/>
    <mergeCell ref="H430:I430"/>
    <mergeCell ref="E405:F405"/>
    <mergeCell ref="E406:F406"/>
    <mergeCell ref="A402:J402"/>
    <mergeCell ref="A403:J403"/>
    <mergeCell ref="E397:F397"/>
    <mergeCell ref="E388:F388"/>
    <mergeCell ref="E389:F389"/>
    <mergeCell ref="E390:F390"/>
    <mergeCell ref="E391:F391"/>
    <mergeCell ref="H393:I393"/>
    <mergeCell ref="E386:F386"/>
    <mergeCell ref="E387:F387"/>
    <mergeCell ref="H382:I382"/>
    <mergeCell ref="A383:J383"/>
    <mergeCell ref="A384:J384"/>
    <mergeCell ref="E75:F75"/>
    <mergeCell ref="E76:F76"/>
    <mergeCell ref="H78:I78"/>
    <mergeCell ref="A79:J79"/>
    <mergeCell ref="A80:J80"/>
    <mergeCell ref="E63:F63"/>
    <mergeCell ref="E64:F64"/>
    <mergeCell ref="H66:I66"/>
    <mergeCell ref="A67:J67"/>
    <mergeCell ref="A68:J68"/>
    <mergeCell ref="E70:F70"/>
    <mergeCell ref="E71:F71"/>
    <mergeCell ref="E72:F72"/>
    <mergeCell ref="E73:F73"/>
    <mergeCell ref="E74:F74"/>
    <mergeCell ref="A185:J185"/>
    <mergeCell ref="A186:J186"/>
    <mergeCell ref="E192:F192"/>
    <mergeCell ref="E193:F193"/>
    <mergeCell ref="H195:I195"/>
    <mergeCell ref="E150:F150"/>
    <mergeCell ref="E151:F151"/>
    <mergeCell ref="H153:I153"/>
    <mergeCell ref="A154:J154"/>
    <mergeCell ref="A155:J155"/>
    <mergeCell ref="E179:F179"/>
    <mergeCell ref="E180:F180"/>
    <mergeCell ref="E181:F181"/>
    <mergeCell ref="E182:F182"/>
    <mergeCell ref="H184:I184"/>
    <mergeCell ref="E175:F175"/>
    <mergeCell ref="E176:F176"/>
    <mergeCell ref="E177:F177"/>
    <mergeCell ref="E178:F178"/>
    <mergeCell ref="E167:F167"/>
    <mergeCell ref="E168:F168"/>
    <mergeCell ref="E169:F169"/>
    <mergeCell ref="H171:I171"/>
    <mergeCell ref="A172:J172"/>
    <mergeCell ref="E291:F291"/>
    <mergeCell ref="E292:F292"/>
    <mergeCell ref="H294:I294"/>
    <mergeCell ref="A295:J295"/>
    <mergeCell ref="A296:J296"/>
    <mergeCell ref="A247:J247"/>
    <mergeCell ref="A248:J248"/>
    <mergeCell ref="E254:F254"/>
    <mergeCell ref="E255:F255"/>
    <mergeCell ref="H257:I257"/>
    <mergeCell ref="E290:F290"/>
    <mergeCell ref="H286:I286"/>
    <mergeCell ref="A287:J287"/>
    <mergeCell ref="A288:J288"/>
    <mergeCell ref="E281:F281"/>
    <mergeCell ref="E282:F282"/>
    <mergeCell ref="H279:I279"/>
    <mergeCell ref="E283:F283"/>
    <mergeCell ref="E284:F284"/>
    <mergeCell ref="E273:F273"/>
    <mergeCell ref="E274:F274"/>
    <mergeCell ref="E275:F275"/>
    <mergeCell ref="E276:F276"/>
    <mergeCell ref="E277:F277"/>
    <mergeCell ref="H331:I331"/>
    <mergeCell ref="E336:F336"/>
    <mergeCell ref="E337:F337"/>
    <mergeCell ref="H339:I339"/>
    <mergeCell ref="E344:F344"/>
    <mergeCell ref="A304:J304"/>
    <mergeCell ref="A305:J305"/>
    <mergeCell ref="E309:F309"/>
    <mergeCell ref="E310:F310"/>
    <mergeCell ref="H312:I312"/>
    <mergeCell ref="E341:F341"/>
    <mergeCell ref="E342:F342"/>
    <mergeCell ref="E333:F333"/>
    <mergeCell ref="E334:F334"/>
    <mergeCell ref="E335:F335"/>
    <mergeCell ref="E324:F324"/>
    <mergeCell ref="E325:F325"/>
    <mergeCell ref="E326:F326"/>
    <mergeCell ref="E327:F327"/>
    <mergeCell ref="E328:F328"/>
    <mergeCell ref="E329:F329"/>
    <mergeCell ref="E317:F317"/>
    <mergeCell ref="E318:F318"/>
    <mergeCell ref="E319:F319"/>
    <mergeCell ref="E407:F407"/>
    <mergeCell ref="E408:F408"/>
    <mergeCell ref="H410:I410"/>
    <mergeCell ref="A411:J411"/>
    <mergeCell ref="A412:J412"/>
    <mergeCell ref="A394:J394"/>
    <mergeCell ref="A395:J395"/>
    <mergeCell ref="E398:F398"/>
    <mergeCell ref="E399:F399"/>
    <mergeCell ref="H401:I401"/>
  </mergeCells>
  <printOptions horizontalCentered="1"/>
  <pageMargins left="0.51181102362204722" right="0.51181102362204722" top="0.78740157480314965" bottom="0.78740157480314965" header="0.31496062992125984" footer="0.31496062992125984"/>
  <pageSetup paperSize="9" scale="71" fitToHeight="0" orientation="landscape" r:id="rId1"/>
  <headerFooter>
    <oddFooter>&amp;LCOMPOSIÇÃO ANALÍTICAS&amp;RPágina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pageSetUpPr fitToPage="1"/>
  </sheetPr>
  <dimension ref="A1:K435"/>
  <sheetViews>
    <sheetView view="pageBreakPreview" zoomScaleNormal="85" zoomScaleSheetLayoutView="100" workbookViewId="0">
      <pane ySplit="12" topLeftCell="A13" activePane="bottomLeft" state="frozen"/>
      <selection pane="bottomLeft" activeCell="J449" sqref="J449"/>
    </sheetView>
  </sheetViews>
  <sheetFormatPr defaultColWidth="9.109375" defaultRowHeight="14.4" x14ac:dyDescent="0.3"/>
  <cols>
    <col min="1" max="1" width="11.44140625" style="26" bestFit="1" customWidth="1"/>
    <col min="2" max="2" width="13.6640625" style="26" bestFit="1" customWidth="1"/>
    <col min="3" max="3" width="11.44140625" style="26" bestFit="1" customWidth="1"/>
    <col min="4" max="4" width="68.5546875" style="26" bestFit="1" customWidth="1"/>
    <col min="5" max="5" width="17.109375" style="89" customWidth="1"/>
    <col min="6" max="6" width="13.6640625" style="26" customWidth="1"/>
    <col min="7" max="9" width="13.6640625" style="26" bestFit="1" customWidth="1"/>
    <col min="10" max="10" width="16" style="26" bestFit="1" customWidth="1"/>
    <col min="11" max="16384" width="9.109375" style="26"/>
  </cols>
  <sheetData>
    <row r="1" spans="1:11" ht="14.4" customHeight="1" x14ac:dyDescent="0.3">
      <c r="A1" s="85"/>
      <c r="B1" s="115" t="s">
        <v>98</v>
      </c>
      <c r="C1" s="23"/>
      <c r="D1" s="23"/>
      <c r="E1" s="87"/>
      <c r="F1" s="57"/>
      <c r="G1" s="240" t="str">
        <f>'Orç. (N_Des.)'!E1</f>
        <v>OBRA: REFORMA PARA IMPLANTAÇÃO DE UM ELEVADOR DE PASSAGEIROS NO BLOCO BG - UFCG - CAMPUS CAMPINA GRANDE</v>
      </c>
      <c r="H1" s="279"/>
      <c r="I1" s="279"/>
      <c r="J1" s="280"/>
      <c r="K1" s="88"/>
    </row>
    <row r="2" spans="1:11" ht="14.4" customHeight="1" x14ac:dyDescent="0.3">
      <c r="A2" s="86"/>
      <c r="B2" s="116" t="s">
        <v>0</v>
      </c>
      <c r="C2" s="195"/>
      <c r="D2" s="195"/>
      <c r="F2" s="196"/>
      <c r="G2" s="281"/>
      <c r="H2" s="282"/>
      <c r="I2" s="282"/>
      <c r="J2" s="283"/>
      <c r="K2" s="88"/>
    </row>
    <row r="3" spans="1:11" ht="14.4" customHeight="1" x14ac:dyDescent="0.3">
      <c r="A3" s="86"/>
      <c r="B3" s="116" t="s">
        <v>5</v>
      </c>
      <c r="C3" s="197"/>
      <c r="D3" s="197"/>
      <c r="F3" s="196"/>
      <c r="G3" s="281"/>
      <c r="H3" s="282"/>
      <c r="I3" s="282"/>
      <c r="J3" s="283"/>
      <c r="K3" s="88"/>
    </row>
    <row r="4" spans="1:11" ht="14.4" customHeight="1" x14ac:dyDescent="0.3">
      <c r="A4" s="121"/>
      <c r="B4" s="118" t="s">
        <v>99</v>
      </c>
      <c r="C4" s="36"/>
      <c r="D4" s="36"/>
      <c r="E4" s="111"/>
      <c r="F4" s="63"/>
      <c r="G4" s="284"/>
      <c r="H4" s="285"/>
      <c r="I4" s="285"/>
      <c r="J4" s="286"/>
      <c r="K4" s="88"/>
    </row>
    <row r="5" spans="1:11" x14ac:dyDescent="0.3">
      <c r="A5" s="31" t="str">
        <f>'Orç. (N_Des.)'!A5</f>
        <v>TABELAS REFERÊNCIA: SINAPI JUL/2023; ORSE JUN/2023; IOPES MAI/2023; SBC AGO/2023</v>
      </c>
      <c r="B5" s="22"/>
      <c r="C5" s="22"/>
      <c r="D5" s="68"/>
      <c r="G5" s="90" t="s">
        <v>137</v>
      </c>
      <c r="H5" s="91"/>
      <c r="I5" s="92"/>
      <c r="J5" s="93"/>
    </row>
    <row r="6" spans="1:11" x14ac:dyDescent="0.3">
      <c r="A6" s="31" t="str">
        <f>'Orç. (N_Des.)'!A6</f>
        <v>DATA BASE: JUL/2023</v>
      </c>
      <c r="B6" s="22"/>
      <c r="C6" s="22"/>
      <c r="D6" s="68"/>
      <c r="G6" s="94" t="s">
        <v>109</v>
      </c>
      <c r="H6" s="123">
        <f>LS!C44</f>
        <v>0.84049999999999991</v>
      </c>
      <c r="I6" s="95" t="s">
        <v>110</v>
      </c>
      <c r="J6" s="57"/>
    </row>
    <row r="7" spans="1:11" x14ac:dyDescent="0.3">
      <c r="A7" s="31"/>
      <c r="B7" s="22"/>
      <c r="C7" s="22"/>
      <c r="D7" s="68"/>
      <c r="G7" s="96" t="s">
        <v>109</v>
      </c>
      <c r="H7" s="124">
        <f>LS!D44</f>
        <v>0.46319999999999995</v>
      </c>
      <c r="I7" s="97" t="s">
        <v>111</v>
      </c>
      <c r="J7" s="98"/>
      <c r="K7" s="97"/>
    </row>
    <row r="8" spans="1:11" ht="15" x14ac:dyDescent="0.3">
      <c r="A8" s="200" t="s">
        <v>161</v>
      </c>
      <c r="B8" s="201"/>
      <c r="C8" s="201"/>
      <c r="D8" s="202"/>
      <c r="E8" s="203"/>
      <c r="F8" s="93"/>
      <c r="G8" s="99"/>
      <c r="H8" s="100"/>
      <c r="I8" s="101"/>
      <c r="J8" s="102"/>
    </row>
    <row r="9" spans="1:11" ht="30" customHeight="1" x14ac:dyDescent="0.3">
      <c r="A9" s="264" t="s">
        <v>162</v>
      </c>
      <c r="B9" s="265"/>
      <c r="C9" s="265"/>
      <c r="D9" s="265"/>
      <c r="E9" s="265"/>
      <c r="F9" s="265"/>
      <c r="G9" s="265"/>
      <c r="H9" s="265"/>
      <c r="I9" s="265"/>
      <c r="J9" s="266"/>
    </row>
    <row r="10" spans="1:11" x14ac:dyDescent="0.3">
      <c r="A10" s="267" t="s">
        <v>129</v>
      </c>
      <c r="B10" s="268"/>
      <c r="C10" s="268"/>
      <c r="D10" s="268"/>
      <c r="E10" s="268"/>
      <c r="F10" s="268"/>
      <c r="G10" s="268"/>
      <c r="H10" s="268"/>
      <c r="I10" s="268"/>
      <c r="J10" s="269"/>
    </row>
    <row r="11" spans="1:11" ht="15.6" x14ac:dyDescent="0.3">
      <c r="A11" s="103"/>
      <c r="B11" s="104"/>
      <c r="C11" s="104"/>
      <c r="D11" s="104" t="s">
        <v>133</v>
      </c>
      <c r="E11" s="104"/>
      <c r="F11" s="104"/>
      <c r="G11" s="104"/>
      <c r="H11" s="105"/>
      <c r="I11" s="105"/>
      <c r="J11" s="93"/>
    </row>
    <row r="12" spans="1:11" x14ac:dyDescent="0.3">
      <c r="A12" s="106" t="s">
        <v>1</v>
      </c>
      <c r="B12" s="106" t="s">
        <v>74</v>
      </c>
      <c r="C12" s="106" t="s">
        <v>116</v>
      </c>
      <c r="D12" s="106" t="s">
        <v>117</v>
      </c>
      <c r="E12" s="107" t="s">
        <v>118</v>
      </c>
      <c r="F12" s="108"/>
      <c r="G12" s="106" t="s">
        <v>80</v>
      </c>
      <c r="H12" s="109" t="s">
        <v>119</v>
      </c>
      <c r="I12" s="109" t="s">
        <v>120</v>
      </c>
      <c r="J12" s="109" t="s">
        <v>3</v>
      </c>
    </row>
    <row r="13" spans="1:11" x14ac:dyDescent="0.3">
      <c r="A13" s="277" t="s">
        <v>793</v>
      </c>
      <c r="B13" s="278"/>
      <c r="C13" s="278"/>
      <c r="D13" s="278"/>
      <c r="E13" s="278"/>
      <c r="F13" s="278"/>
      <c r="G13" s="278"/>
      <c r="H13" s="278"/>
      <c r="I13" s="278"/>
      <c r="J13" s="278"/>
    </row>
    <row r="14" spans="1:11" x14ac:dyDescent="0.3">
      <c r="A14" s="213" t="s">
        <v>166</v>
      </c>
      <c r="B14" s="214" t="s">
        <v>526</v>
      </c>
      <c r="C14" s="213" t="s">
        <v>527</v>
      </c>
      <c r="D14" s="213" t="s">
        <v>528</v>
      </c>
      <c r="E14" s="276" t="s">
        <v>529</v>
      </c>
      <c r="F14" s="276"/>
      <c r="G14" s="215" t="s">
        <v>530</v>
      </c>
      <c r="H14" s="214" t="s">
        <v>96</v>
      </c>
      <c r="I14" s="214" t="s">
        <v>531</v>
      </c>
      <c r="J14" s="214" t="s">
        <v>2</v>
      </c>
    </row>
    <row r="15" spans="1:11" ht="26.4" x14ac:dyDescent="0.3">
      <c r="A15" s="130" t="s">
        <v>513</v>
      </c>
      <c r="B15" s="131" t="s">
        <v>167</v>
      </c>
      <c r="C15" s="130" t="s">
        <v>168</v>
      </c>
      <c r="D15" s="130" t="s">
        <v>169</v>
      </c>
      <c r="E15" s="275" t="s">
        <v>514</v>
      </c>
      <c r="F15" s="275"/>
      <c r="G15" s="132" t="s">
        <v>170</v>
      </c>
      <c r="H15" s="204">
        <v>1</v>
      </c>
      <c r="I15" s="133">
        <v>18438.32</v>
      </c>
      <c r="J15" s="133">
        <v>18438.32</v>
      </c>
    </row>
    <row r="16" spans="1:11" ht="26.4" x14ac:dyDescent="0.3">
      <c r="A16" s="205" t="s">
        <v>515</v>
      </c>
      <c r="B16" s="206" t="s">
        <v>516</v>
      </c>
      <c r="C16" s="205" t="s">
        <v>187</v>
      </c>
      <c r="D16" s="205" t="s">
        <v>517</v>
      </c>
      <c r="E16" s="270" t="s">
        <v>518</v>
      </c>
      <c r="F16" s="270"/>
      <c r="G16" s="207" t="s">
        <v>159</v>
      </c>
      <c r="H16" s="208">
        <v>428.57</v>
      </c>
      <c r="I16" s="209">
        <v>19.87</v>
      </c>
      <c r="J16" s="209">
        <v>8515.68</v>
      </c>
    </row>
    <row r="17" spans="1:10" ht="26.4" x14ac:dyDescent="0.3">
      <c r="A17" s="205" t="s">
        <v>515</v>
      </c>
      <c r="B17" s="206" t="s">
        <v>519</v>
      </c>
      <c r="C17" s="205" t="s">
        <v>187</v>
      </c>
      <c r="D17" s="205" t="s">
        <v>520</v>
      </c>
      <c r="E17" s="270" t="s">
        <v>518</v>
      </c>
      <c r="F17" s="270"/>
      <c r="G17" s="207" t="s">
        <v>159</v>
      </c>
      <c r="H17" s="208">
        <v>85.71</v>
      </c>
      <c r="I17" s="209">
        <v>115.77</v>
      </c>
      <c r="J17" s="209">
        <v>9922.64</v>
      </c>
    </row>
    <row r="18" spans="1:10" x14ac:dyDescent="0.3">
      <c r="A18" s="210"/>
      <c r="B18" s="210"/>
      <c r="C18" s="210"/>
      <c r="D18" s="210"/>
      <c r="E18" s="210" t="s">
        <v>521</v>
      </c>
      <c r="F18" s="211"/>
      <c r="G18" s="210" t="s">
        <v>522</v>
      </c>
      <c r="H18" s="211">
        <v>0</v>
      </c>
      <c r="I18" s="210" t="s">
        <v>523</v>
      </c>
      <c r="J18" s="211">
        <v>0</v>
      </c>
    </row>
    <row r="19" spans="1:10" ht="15" thickBot="1" x14ac:dyDescent="0.35">
      <c r="A19" s="210"/>
      <c r="B19" s="210"/>
      <c r="C19" s="210"/>
      <c r="D19" s="210"/>
      <c r="E19" s="210" t="s">
        <v>524</v>
      </c>
      <c r="F19" s="211">
        <v>0</v>
      </c>
      <c r="G19" s="210"/>
      <c r="H19" s="272" t="s">
        <v>525</v>
      </c>
      <c r="I19" s="272"/>
      <c r="J19" s="211">
        <v>23798.33</v>
      </c>
    </row>
    <row r="20" spans="1:10" ht="15" thickTop="1" x14ac:dyDescent="0.3">
      <c r="A20" s="212"/>
      <c r="B20" s="212"/>
      <c r="C20" s="212"/>
      <c r="D20" s="212"/>
      <c r="E20" s="212"/>
      <c r="F20" s="212"/>
      <c r="G20" s="212"/>
      <c r="H20" s="212"/>
      <c r="I20" s="212"/>
      <c r="J20" s="212"/>
    </row>
    <row r="21" spans="1:10" x14ac:dyDescent="0.3">
      <c r="A21" s="213" t="s">
        <v>174</v>
      </c>
      <c r="B21" s="214" t="s">
        <v>526</v>
      </c>
      <c r="C21" s="213" t="s">
        <v>527</v>
      </c>
      <c r="D21" s="213" t="s">
        <v>528</v>
      </c>
      <c r="E21" s="276" t="s">
        <v>529</v>
      </c>
      <c r="F21" s="276"/>
      <c r="G21" s="215" t="s">
        <v>530</v>
      </c>
      <c r="H21" s="214" t="s">
        <v>96</v>
      </c>
      <c r="I21" s="214" t="s">
        <v>531</v>
      </c>
      <c r="J21" s="214" t="s">
        <v>2</v>
      </c>
    </row>
    <row r="22" spans="1:10" x14ac:dyDescent="0.3">
      <c r="A22" s="130" t="s">
        <v>513</v>
      </c>
      <c r="B22" s="131" t="s">
        <v>175</v>
      </c>
      <c r="C22" s="130" t="s">
        <v>168</v>
      </c>
      <c r="D22" s="130" t="s">
        <v>176</v>
      </c>
      <c r="E22" s="275" t="s">
        <v>514</v>
      </c>
      <c r="F22" s="275"/>
      <c r="G22" s="132" t="s">
        <v>170</v>
      </c>
      <c r="H22" s="204">
        <v>1</v>
      </c>
      <c r="I22" s="133">
        <v>254.59</v>
      </c>
      <c r="J22" s="133">
        <v>254.59</v>
      </c>
    </row>
    <row r="23" spans="1:10" ht="26.4" x14ac:dyDescent="0.3">
      <c r="A23" s="216" t="s">
        <v>532</v>
      </c>
      <c r="B23" s="217" t="s">
        <v>533</v>
      </c>
      <c r="C23" s="216" t="s">
        <v>168</v>
      </c>
      <c r="D23" s="216" t="s">
        <v>534</v>
      </c>
      <c r="E23" s="271" t="s">
        <v>535</v>
      </c>
      <c r="F23" s="271"/>
      <c r="G23" s="218" t="s">
        <v>170</v>
      </c>
      <c r="H23" s="219">
        <v>1</v>
      </c>
      <c r="I23" s="220">
        <v>254.59</v>
      </c>
      <c r="J23" s="220">
        <v>254.59</v>
      </c>
    </row>
    <row r="24" spans="1:10" x14ac:dyDescent="0.3">
      <c r="A24" s="210"/>
      <c r="B24" s="210"/>
      <c r="C24" s="210"/>
      <c r="D24" s="210"/>
      <c r="E24" s="210" t="s">
        <v>521</v>
      </c>
      <c r="F24" s="211"/>
      <c r="G24" s="210" t="s">
        <v>522</v>
      </c>
      <c r="H24" s="211">
        <v>0</v>
      </c>
      <c r="I24" s="210" t="s">
        <v>523</v>
      </c>
      <c r="J24" s="211">
        <v>0</v>
      </c>
    </row>
    <row r="25" spans="1:10" x14ac:dyDescent="0.3">
      <c r="A25" s="210"/>
      <c r="B25" s="210"/>
      <c r="C25" s="210"/>
      <c r="D25" s="210"/>
      <c r="E25" s="210" t="s">
        <v>524</v>
      </c>
      <c r="F25" s="211">
        <v>0</v>
      </c>
      <c r="G25" s="210"/>
      <c r="H25" s="272" t="s">
        <v>525</v>
      </c>
      <c r="I25" s="272"/>
      <c r="J25" s="211">
        <v>328.59</v>
      </c>
    </row>
    <row r="26" spans="1:10" x14ac:dyDescent="0.3">
      <c r="A26" s="273" t="s">
        <v>536</v>
      </c>
      <c r="B26" s="273"/>
      <c r="C26" s="273"/>
      <c r="D26" s="273"/>
      <c r="E26" s="273"/>
      <c r="F26" s="273"/>
      <c r="G26" s="273"/>
      <c r="H26" s="273"/>
      <c r="I26" s="273"/>
      <c r="J26" s="273"/>
    </row>
    <row r="27" spans="1:10" ht="15" thickBot="1" x14ac:dyDescent="0.35">
      <c r="A27" s="274" t="s">
        <v>537</v>
      </c>
      <c r="B27" s="274"/>
      <c r="C27" s="274"/>
      <c r="D27" s="274"/>
      <c r="E27" s="274"/>
      <c r="F27" s="274"/>
      <c r="G27" s="274"/>
      <c r="H27" s="274"/>
      <c r="I27" s="274"/>
      <c r="J27" s="274"/>
    </row>
    <row r="28" spans="1:10" ht="15" thickTop="1" x14ac:dyDescent="0.3">
      <c r="A28" s="212"/>
      <c r="B28" s="212"/>
      <c r="C28" s="212"/>
      <c r="D28" s="212"/>
      <c r="E28" s="212"/>
      <c r="F28" s="212"/>
      <c r="G28" s="212"/>
      <c r="H28" s="212"/>
      <c r="I28" s="212"/>
      <c r="J28" s="212"/>
    </row>
    <row r="29" spans="1:10" x14ac:dyDescent="0.3">
      <c r="A29" s="213" t="s">
        <v>177</v>
      </c>
      <c r="B29" s="214" t="s">
        <v>526</v>
      </c>
      <c r="C29" s="213" t="s">
        <v>527</v>
      </c>
      <c r="D29" s="213" t="s">
        <v>528</v>
      </c>
      <c r="E29" s="276" t="s">
        <v>529</v>
      </c>
      <c r="F29" s="276"/>
      <c r="G29" s="215" t="s">
        <v>530</v>
      </c>
      <c r="H29" s="214" t="s">
        <v>96</v>
      </c>
      <c r="I29" s="214" t="s">
        <v>531</v>
      </c>
      <c r="J29" s="214" t="s">
        <v>2</v>
      </c>
    </row>
    <row r="30" spans="1:10" ht="26.4" x14ac:dyDescent="0.3">
      <c r="A30" s="130" t="s">
        <v>513</v>
      </c>
      <c r="B30" s="131" t="s">
        <v>178</v>
      </c>
      <c r="C30" s="130" t="s">
        <v>168</v>
      </c>
      <c r="D30" s="130" t="s">
        <v>179</v>
      </c>
      <c r="E30" s="275" t="s">
        <v>538</v>
      </c>
      <c r="F30" s="275"/>
      <c r="G30" s="132" t="s">
        <v>180</v>
      </c>
      <c r="H30" s="204">
        <v>1</v>
      </c>
      <c r="I30" s="133">
        <v>348.19</v>
      </c>
      <c r="J30" s="133">
        <v>348.19</v>
      </c>
    </row>
    <row r="31" spans="1:10" ht="26.4" x14ac:dyDescent="0.3">
      <c r="A31" s="205" t="s">
        <v>515</v>
      </c>
      <c r="B31" s="206" t="s">
        <v>539</v>
      </c>
      <c r="C31" s="205" t="s">
        <v>187</v>
      </c>
      <c r="D31" s="205" t="s">
        <v>540</v>
      </c>
      <c r="E31" s="270" t="s">
        <v>518</v>
      </c>
      <c r="F31" s="270"/>
      <c r="G31" s="207" t="s">
        <v>159</v>
      </c>
      <c r="H31" s="208">
        <v>1</v>
      </c>
      <c r="I31" s="209">
        <v>20.36</v>
      </c>
      <c r="J31" s="209">
        <v>20.36</v>
      </c>
    </row>
    <row r="32" spans="1:10" ht="26.4" x14ac:dyDescent="0.3">
      <c r="A32" s="205" t="s">
        <v>515</v>
      </c>
      <c r="B32" s="206" t="s">
        <v>541</v>
      </c>
      <c r="C32" s="205" t="s">
        <v>187</v>
      </c>
      <c r="D32" s="205" t="s">
        <v>542</v>
      </c>
      <c r="E32" s="270" t="s">
        <v>518</v>
      </c>
      <c r="F32" s="270"/>
      <c r="G32" s="207" t="s">
        <v>159</v>
      </c>
      <c r="H32" s="208">
        <v>2</v>
      </c>
      <c r="I32" s="209">
        <v>16.32</v>
      </c>
      <c r="J32" s="209">
        <v>32.64</v>
      </c>
    </row>
    <row r="33" spans="1:10" ht="26.4" x14ac:dyDescent="0.3">
      <c r="A33" s="216" t="s">
        <v>532</v>
      </c>
      <c r="B33" s="217" t="s">
        <v>543</v>
      </c>
      <c r="C33" s="216" t="s">
        <v>187</v>
      </c>
      <c r="D33" s="216" t="s">
        <v>544</v>
      </c>
      <c r="E33" s="271" t="s">
        <v>545</v>
      </c>
      <c r="F33" s="271"/>
      <c r="G33" s="218" t="s">
        <v>95</v>
      </c>
      <c r="H33" s="219">
        <v>1</v>
      </c>
      <c r="I33" s="220">
        <v>2</v>
      </c>
      <c r="J33" s="220">
        <v>2</v>
      </c>
    </row>
    <row r="34" spans="1:10" x14ac:dyDescent="0.3">
      <c r="A34" s="216" t="s">
        <v>532</v>
      </c>
      <c r="B34" s="217" t="s">
        <v>546</v>
      </c>
      <c r="C34" s="216" t="s">
        <v>187</v>
      </c>
      <c r="D34" s="216" t="s">
        <v>547</v>
      </c>
      <c r="E34" s="271" t="s">
        <v>545</v>
      </c>
      <c r="F34" s="271"/>
      <c r="G34" s="218" t="s">
        <v>95</v>
      </c>
      <c r="H34" s="219">
        <v>4</v>
      </c>
      <c r="I34" s="220">
        <v>9.9600000000000009</v>
      </c>
      <c r="J34" s="220">
        <v>39.840000000000003</v>
      </c>
    </row>
    <row r="35" spans="1:10" ht="26.4" x14ac:dyDescent="0.3">
      <c r="A35" s="216" t="s">
        <v>532</v>
      </c>
      <c r="B35" s="217" t="s">
        <v>548</v>
      </c>
      <c r="C35" s="216" t="s">
        <v>187</v>
      </c>
      <c r="D35" s="216" t="s">
        <v>549</v>
      </c>
      <c r="E35" s="271" t="s">
        <v>545</v>
      </c>
      <c r="F35" s="271"/>
      <c r="G35" s="218" t="s">
        <v>180</v>
      </c>
      <c r="H35" s="219">
        <v>1</v>
      </c>
      <c r="I35" s="220">
        <v>250</v>
      </c>
      <c r="J35" s="220">
        <v>250</v>
      </c>
    </row>
    <row r="36" spans="1:10" x14ac:dyDescent="0.3">
      <c r="A36" s="216" t="s">
        <v>532</v>
      </c>
      <c r="B36" s="217" t="s">
        <v>550</v>
      </c>
      <c r="C36" s="216" t="s">
        <v>187</v>
      </c>
      <c r="D36" s="216" t="s">
        <v>551</v>
      </c>
      <c r="E36" s="271" t="s">
        <v>545</v>
      </c>
      <c r="F36" s="271"/>
      <c r="G36" s="218" t="s">
        <v>94</v>
      </c>
      <c r="H36" s="219">
        <v>0.15</v>
      </c>
      <c r="I36" s="220">
        <v>22.38</v>
      </c>
      <c r="J36" s="220">
        <v>3.35</v>
      </c>
    </row>
    <row r="37" spans="1:10" x14ac:dyDescent="0.3">
      <c r="A37" s="210"/>
      <c r="B37" s="210"/>
      <c r="C37" s="210"/>
      <c r="D37" s="210"/>
      <c r="E37" s="210" t="s">
        <v>521</v>
      </c>
      <c r="F37" s="211"/>
      <c r="G37" s="210" t="s">
        <v>522</v>
      </c>
      <c r="H37" s="211">
        <v>0</v>
      </c>
      <c r="I37" s="210" t="s">
        <v>523</v>
      </c>
      <c r="J37" s="211">
        <v>0</v>
      </c>
    </row>
    <row r="38" spans="1:10" x14ac:dyDescent="0.3">
      <c r="A38" s="210"/>
      <c r="B38" s="210"/>
      <c r="C38" s="210"/>
      <c r="D38" s="210"/>
      <c r="E38" s="210" t="s">
        <v>524</v>
      </c>
      <c r="F38" s="211">
        <v>0</v>
      </c>
      <c r="G38" s="210"/>
      <c r="H38" s="272" t="s">
        <v>525</v>
      </c>
      <c r="I38" s="272"/>
      <c r="J38" s="211">
        <v>449.4</v>
      </c>
    </row>
    <row r="39" spans="1:10" x14ac:dyDescent="0.3">
      <c r="A39" s="273" t="s">
        <v>536</v>
      </c>
      <c r="B39" s="273"/>
      <c r="C39" s="273"/>
      <c r="D39" s="273"/>
      <c r="E39" s="273"/>
      <c r="F39" s="273"/>
      <c r="G39" s="273"/>
      <c r="H39" s="273"/>
      <c r="I39" s="273"/>
      <c r="J39" s="273"/>
    </row>
    <row r="40" spans="1:10" ht="15" thickBot="1" x14ac:dyDescent="0.35">
      <c r="A40" s="274" t="s">
        <v>552</v>
      </c>
      <c r="B40" s="274"/>
      <c r="C40" s="274"/>
      <c r="D40" s="274"/>
      <c r="E40" s="274"/>
      <c r="F40" s="274"/>
      <c r="G40" s="274"/>
      <c r="H40" s="274"/>
      <c r="I40" s="274"/>
      <c r="J40" s="274"/>
    </row>
    <row r="41" spans="1:10" ht="15" thickTop="1" x14ac:dyDescent="0.3">
      <c r="A41" s="212"/>
      <c r="B41" s="212"/>
      <c r="C41" s="212"/>
      <c r="D41" s="212"/>
      <c r="E41" s="212"/>
      <c r="F41" s="212"/>
      <c r="G41" s="212"/>
      <c r="H41" s="212"/>
      <c r="I41" s="212"/>
      <c r="J41" s="212"/>
    </row>
    <row r="42" spans="1:10" x14ac:dyDescent="0.3">
      <c r="A42" s="213" t="s">
        <v>181</v>
      </c>
      <c r="B42" s="214" t="s">
        <v>526</v>
      </c>
      <c r="C42" s="213" t="s">
        <v>527</v>
      </c>
      <c r="D42" s="213" t="s">
        <v>528</v>
      </c>
      <c r="E42" s="276" t="s">
        <v>529</v>
      </c>
      <c r="F42" s="276"/>
      <c r="G42" s="215" t="s">
        <v>530</v>
      </c>
      <c r="H42" s="214" t="s">
        <v>96</v>
      </c>
      <c r="I42" s="214" t="s">
        <v>531</v>
      </c>
      <c r="J42" s="214" t="s">
        <v>2</v>
      </c>
    </row>
    <row r="43" spans="1:10" ht="39.6" x14ac:dyDescent="0.3">
      <c r="A43" s="130" t="s">
        <v>513</v>
      </c>
      <c r="B43" s="131" t="s">
        <v>182</v>
      </c>
      <c r="C43" s="130" t="s">
        <v>168</v>
      </c>
      <c r="D43" s="130" t="s">
        <v>183</v>
      </c>
      <c r="E43" s="275" t="s">
        <v>538</v>
      </c>
      <c r="F43" s="275"/>
      <c r="G43" s="132" t="s">
        <v>180</v>
      </c>
      <c r="H43" s="204">
        <v>1</v>
      </c>
      <c r="I43" s="133">
        <v>348.19</v>
      </c>
      <c r="J43" s="133">
        <v>348.19</v>
      </c>
    </row>
    <row r="44" spans="1:10" ht="26.4" x14ac:dyDescent="0.3">
      <c r="A44" s="205" t="s">
        <v>515</v>
      </c>
      <c r="B44" s="206" t="s">
        <v>541</v>
      </c>
      <c r="C44" s="205" t="s">
        <v>187</v>
      </c>
      <c r="D44" s="205" t="s">
        <v>542</v>
      </c>
      <c r="E44" s="270" t="s">
        <v>518</v>
      </c>
      <c r="F44" s="270"/>
      <c r="G44" s="207" t="s">
        <v>159</v>
      </c>
      <c r="H44" s="208">
        <v>2</v>
      </c>
      <c r="I44" s="209">
        <v>16.32</v>
      </c>
      <c r="J44" s="209">
        <v>32.64</v>
      </c>
    </row>
    <row r="45" spans="1:10" ht="26.4" x14ac:dyDescent="0.3">
      <c r="A45" s="205" t="s">
        <v>515</v>
      </c>
      <c r="B45" s="206" t="s">
        <v>539</v>
      </c>
      <c r="C45" s="205" t="s">
        <v>187</v>
      </c>
      <c r="D45" s="205" t="s">
        <v>540</v>
      </c>
      <c r="E45" s="270" t="s">
        <v>518</v>
      </c>
      <c r="F45" s="270"/>
      <c r="G45" s="207" t="s">
        <v>159</v>
      </c>
      <c r="H45" s="208">
        <v>1</v>
      </c>
      <c r="I45" s="209">
        <v>20.36</v>
      </c>
      <c r="J45" s="209">
        <v>20.36</v>
      </c>
    </row>
    <row r="46" spans="1:10" x14ac:dyDescent="0.3">
      <c r="A46" s="216" t="s">
        <v>532</v>
      </c>
      <c r="B46" s="217" t="s">
        <v>550</v>
      </c>
      <c r="C46" s="216" t="s">
        <v>187</v>
      </c>
      <c r="D46" s="216" t="s">
        <v>551</v>
      </c>
      <c r="E46" s="271" t="s">
        <v>545</v>
      </c>
      <c r="F46" s="271"/>
      <c r="G46" s="218" t="s">
        <v>94</v>
      </c>
      <c r="H46" s="219">
        <v>0.15</v>
      </c>
      <c r="I46" s="220">
        <v>22.38</v>
      </c>
      <c r="J46" s="220">
        <v>3.35</v>
      </c>
    </row>
    <row r="47" spans="1:10" ht="26.4" x14ac:dyDescent="0.3">
      <c r="A47" s="216" t="s">
        <v>532</v>
      </c>
      <c r="B47" s="217" t="s">
        <v>548</v>
      </c>
      <c r="C47" s="216" t="s">
        <v>187</v>
      </c>
      <c r="D47" s="216" t="s">
        <v>549</v>
      </c>
      <c r="E47" s="271" t="s">
        <v>545</v>
      </c>
      <c r="F47" s="271"/>
      <c r="G47" s="218" t="s">
        <v>180</v>
      </c>
      <c r="H47" s="219">
        <v>1</v>
      </c>
      <c r="I47" s="220">
        <v>250</v>
      </c>
      <c r="J47" s="220">
        <v>250</v>
      </c>
    </row>
    <row r="48" spans="1:10" ht="26.4" x14ac:dyDescent="0.3">
      <c r="A48" s="216" t="s">
        <v>532</v>
      </c>
      <c r="B48" s="217" t="s">
        <v>543</v>
      </c>
      <c r="C48" s="216" t="s">
        <v>187</v>
      </c>
      <c r="D48" s="216" t="s">
        <v>544</v>
      </c>
      <c r="E48" s="271" t="s">
        <v>545</v>
      </c>
      <c r="F48" s="271"/>
      <c r="G48" s="218" t="s">
        <v>95</v>
      </c>
      <c r="H48" s="219">
        <v>1</v>
      </c>
      <c r="I48" s="220">
        <v>2</v>
      </c>
      <c r="J48" s="220">
        <v>2</v>
      </c>
    </row>
    <row r="49" spans="1:10" x14ac:dyDescent="0.3">
      <c r="A49" s="216" t="s">
        <v>532</v>
      </c>
      <c r="B49" s="217" t="s">
        <v>546</v>
      </c>
      <c r="C49" s="216" t="s">
        <v>187</v>
      </c>
      <c r="D49" s="216" t="s">
        <v>547</v>
      </c>
      <c r="E49" s="271" t="s">
        <v>545</v>
      </c>
      <c r="F49" s="271"/>
      <c r="G49" s="218" t="s">
        <v>95</v>
      </c>
      <c r="H49" s="219">
        <v>4</v>
      </c>
      <c r="I49" s="220">
        <v>9.9600000000000009</v>
      </c>
      <c r="J49" s="220">
        <v>39.840000000000003</v>
      </c>
    </row>
    <row r="50" spans="1:10" x14ac:dyDescent="0.3">
      <c r="A50" s="210"/>
      <c r="B50" s="210"/>
      <c r="C50" s="210"/>
      <c r="D50" s="210"/>
      <c r="E50" s="210" t="s">
        <v>521</v>
      </c>
      <c r="F50" s="211"/>
      <c r="G50" s="210" t="s">
        <v>522</v>
      </c>
      <c r="H50" s="211">
        <v>0</v>
      </c>
      <c r="I50" s="210" t="s">
        <v>523</v>
      </c>
      <c r="J50" s="211">
        <v>0</v>
      </c>
    </row>
    <row r="51" spans="1:10" x14ac:dyDescent="0.3">
      <c r="A51" s="210"/>
      <c r="B51" s="210"/>
      <c r="C51" s="210"/>
      <c r="D51" s="210"/>
      <c r="E51" s="210" t="s">
        <v>524</v>
      </c>
      <c r="F51" s="211">
        <v>0</v>
      </c>
      <c r="G51" s="210"/>
      <c r="H51" s="272" t="s">
        <v>525</v>
      </c>
      <c r="I51" s="272"/>
      <c r="J51" s="211">
        <v>449.4</v>
      </c>
    </row>
    <row r="52" spans="1:10" x14ac:dyDescent="0.3">
      <c r="A52" s="273" t="s">
        <v>536</v>
      </c>
      <c r="B52" s="273"/>
      <c r="C52" s="273"/>
      <c r="D52" s="273"/>
      <c r="E52" s="273"/>
      <c r="F52" s="273"/>
      <c r="G52" s="273"/>
      <c r="H52" s="273"/>
      <c r="I52" s="273"/>
      <c r="J52" s="273"/>
    </row>
    <row r="53" spans="1:10" ht="15" thickBot="1" x14ac:dyDescent="0.35">
      <c r="A53" s="274" t="s">
        <v>552</v>
      </c>
      <c r="B53" s="274"/>
      <c r="C53" s="274"/>
      <c r="D53" s="274"/>
      <c r="E53" s="274"/>
      <c r="F53" s="274"/>
      <c r="G53" s="274"/>
      <c r="H53" s="274"/>
      <c r="I53" s="274"/>
      <c r="J53" s="274"/>
    </row>
    <row r="54" spans="1:10" ht="15" thickTop="1" x14ac:dyDescent="0.3">
      <c r="A54" s="212"/>
      <c r="B54" s="212"/>
      <c r="C54" s="212"/>
      <c r="D54" s="212"/>
      <c r="E54" s="212"/>
      <c r="F54" s="212"/>
      <c r="G54" s="212"/>
      <c r="H54" s="212"/>
      <c r="I54" s="212"/>
      <c r="J54" s="212"/>
    </row>
    <row r="55" spans="1:10" x14ac:dyDescent="0.3">
      <c r="A55" s="213" t="s">
        <v>366</v>
      </c>
      <c r="B55" s="214" t="s">
        <v>526</v>
      </c>
      <c r="C55" s="213" t="s">
        <v>527</v>
      </c>
      <c r="D55" s="213" t="s">
        <v>528</v>
      </c>
      <c r="E55" s="276" t="s">
        <v>529</v>
      </c>
      <c r="F55" s="276"/>
      <c r="G55" s="215" t="s">
        <v>530</v>
      </c>
      <c r="H55" s="214" t="s">
        <v>96</v>
      </c>
      <c r="I55" s="214" t="s">
        <v>531</v>
      </c>
      <c r="J55" s="214" t="s">
        <v>2</v>
      </c>
    </row>
    <row r="56" spans="1:10" x14ac:dyDescent="0.3">
      <c r="A56" s="130" t="s">
        <v>513</v>
      </c>
      <c r="B56" s="131" t="s">
        <v>367</v>
      </c>
      <c r="C56" s="130" t="s">
        <v>168</v>
      </c>
      <c r="D56" s="130" t="s">
        <v>348</v>
      </c>
      <c r="E56" s="275" t="s">
        <v>518</v>
      </c>
      <c r="F56" s="275"/>
      <c r="G56" s="132" t="s">
        <v>180</v>
      </c>
      <c r="H56" s="204">
        <v>1</v>
      </c>
      <c r="I56" s="133">
        <v>108.44</v>
      </c>
      <c r="J56" s="133">
        <v>108.44</v>
      </c>
    </row>
    <row r="57" spans="1:10" ht="26.4" x14ac:dyDescent="0.3">
      <c r="A57" s="205" t="s">
        <v>515</v>
      </c>
      <c r="B57" s="206" t="s">
        <v>553</v>
      </c>
      <c r="C57" s="205" t="s">
        <v>187</v>
      </c>
      <c r="D57" s="205" t="s">
        <v>554</v>
      </c>
      <c r="E57" s="270" t="s">
        <v>555</v>
      </c>
      <c r="F57" s="270"/>
      <c r="G57" s="207" t="s">
        <v>556</v>
      </c>
      <c r="H57" s="208">
        <v>4.4000000000000003E-3</v>
      </c>
      <c r="I57" s="209">
        <v>19.329999999999998</v>
      </c>
      <c r="J57" s="209">
        <v>0.08</v>
      </c>
    </row>
    <row r="58" spans="1:10" ht="26.4" x14ac:dyDescent="0.3">
      <c r="A58" s="205" t="s">
        <v>515</v>
      </c>
      <c r="B58" s="206" t="s">
        <v>557</v>
      </c>
      <c r="C58" s="205" t="s">
        <v>187</v>
      </c>
      <c r="D58" s="205" t="s">
        <v>558</v>
      </c>
      <c r="E58" s="270" t="s">
        <v>555</v>
      </c>
      <c r="F58" s="270"/>
      <c r="G58" s="207" t="s">
        <v>559</v>
      </c>
      <c r="H58" s="208">
        <v>1.9099999999999999E-2</v>
      </c>
      <c r="I58" s="209">
        <v>18.29</v>
      </c>
      <c r="J58" s="209">
        <v>0.34</v>
      </c>
    </row>
    <row r="59" spans="1:10" ht="26.4" x14ac:dyDescent="0.3">
      <c r="A59" s="205" t="s">
        <v>515</v>
      </c>
      <c r="B59" s="206" t="s">
        <v>539</v>
      </c>
      <c r="C59" s="205" t="s">
        <v>187</v>
      </c>
      <c r="D59" s="205" t="s">
        <v>540</v>
      </c>
      <c r="E59" s="270" t="s">
        <v>518</v>
      </c>
      <c r="F59" s="270"/>
      <c r="G59" s="207" t="s">
        <v>159</v>
      </c>
      <c r="H59" s="208">
        <v>0.61270000000000002</v>
      </c>
      <c r="I59" s="209">
        <v>20.36</v>
      </c>
      <c r="J59" s="209">
        <v>12.47</v>
      </c>
    </row>
    <row r="60" spans="1:10" ht="26.4" x14ac:dyDescent="0.3">
      <c r="A60" s="205" t="s">
        <v>515</v>
      </c>
      <c r="B60" s="206" t="s">
        <v>560</v>
      </c>
      <c r="C60" s="205" t="s">
        <v>187</v>
      </c>
      <c r="D60" s="205" t="s">
        <v>561</v>
      </c>
      <c r="E60" s="270" t="s">
        <v>518</v>
      </c>
      <c r="F60" s="270"/>
      <c r="G60" s="207" t="s">
        <v>159</v>
      </c>
      <c r="H60" s="208">
        <v>0.20419999999999999</v>
      </c>
      <c r="I60" s="209">
        <v>16.23</v>
      </c>
      <c r="J60" s="209">
        <v>3.31</v>
      </c>
    </row>
    <row r="61" spans="1:10" ht="26.4" x14ac:dyDescent="0.3">
      <c r="A61" s="216" t="s">
        <v>532</v>
      </c>
      <c r="B61" s="217" t="s">
        <v>562</v>
      </c>
      <c r="C61" s="216" t="s">
        <v>187</v>
      </c>
      <c r="D61" s="216" t="s">
        <v>563</v>
      </c>
      <c r="E61" s="271" t="s">
        <v>545</v>
      </c>
      <c r="F61" s="271"/>
      <c r="G61" s="218" t="s">
        <v>95</v>
      </c>
      <c r="H61" s="219">
        <v>1.2273000000000001</v>
      </c>
      <c r="I61" s="220">
        <v>20.53</v>
      </c>
      <c r="J61" s="220">
        <v>25.19</v>
      </c>
    </row>
    <row r="62" spans="1:10" x14ac:dyDescent="0.3">
      <c r="A62" s="216" t="s">
        <v>532</v>
      </c>
      <c r="B62" s="217" t="s">
        <v>564</v>
      </c>
      <c r="C62" s="216" t="s">
        <v>187</v>
      </c>
      <c r="D62" s="216" t="s">
        <v>565</v>
      </c>
      <c r="E62" s="271" t="s">
        <v>545</v>
      </c>
      <c r="F62" s="271"/>
      <c r="G62" s="218" t="s">
        <v>94</v>
      </c>
      <c r="H62" s="219">
        <v>4.2799999999999998E-2</v>
      </c>
      <c r="I62" s="220">
        <v>22</v>
      </c>
      <c r="J62" s="220">
        <v>0.94</v>
      </c>
    </row>
    <row r="63" spans="1:10" ht="26.4" x14ac:dyDescent="0.3">
      <c r="A63" s="216" t="s">
        <v>532</v>
      </c>
      <c r="B63" s="217" t="s">
        <v>566</v>
      </c>
      <c r="C63" s="216" t="s">
        <v>187</v>
      </c>
      <c r="D63" s="216" t="s">
        <v>567</v>
      </c>
      <c r="E63" s="271" t="s">
        <v>545</v>
      </c>
      <c r="F63" s="271"/>
      <c r="G63" s="218" t="s">
        <v>170</v>
      </c>
      <c r="H63" s="219">
        <v>4</v>
      </c>
      <c r="I63" s="220">
        <v>1.02</v>
      </c>
      <c r="J63" s="220">
        <v>4.08</v>
      </c>
    </row>
    <row r="64" spans="1:10" ht="26.4" x14ac:dyDescent="0.3">
      <c r="A64" s="216" t="s">
        <v>532</v>
      </c>
      <c r="B64" s="217" t="s">
        <v>568</v>
      </c>
      <c r="C64" s="216" t="s">
        <v>187</v>
      </c>
      <c r="D64" s="216" t="s">
        <v>569</v>
      </c>
      <c r="E64" s="271" t="s">
        <v>545</v>
      </c>
      <c r="F64" s="271"/>
      <c r="G64" s="218" t="s">
        <v>95</v>
      </c>
      <c r="H64" s="219">
        <v>1.6922999999999999</v>
      </c>
      <c r="I64" s="220">
        <v>24.36</v>
      </c>
      <c r="J64" s="220">
        <v>41.22</v>
      </c>
    </row>
    <row r="65" spans="1:10" ht="26.4" x14ac:dyDescent="0.3">
      <c r="A65" s="216" t="s">
        <v>532</v>
      </c>
      <c r="B65" s="217" t="s">
        <v>570</v>
      </c>
      <c r="C65" s="216" t="s">
        <v>187</v>
      </c>
      <c r="D65" s="216" t="s">
        <v>571</v>
      </c>
      <c r="E65" s="271" t="s">
        <v>545</v>
      </c>
      <c r="F65" s="271"/>
      <c r="G65" s="218" t="s">
        <v>95</v>
      </c>
      <c r="H65" s="219">
        <v>0.2</v>
      </c>
      <c r="I65" s="220">
        <v>13.04</v>
      </c>
      <c r="J65" s="220">
        <v>2.6</v>
      </c>
    </row>
    <row r="66" spans="1:10" ht="39.6" x14ac:dyDescent="0.3">
      <c r="A66" s="216" t="s">
        <v>532</v>
      </c>
      <c r="B66" s="217" t="s">
        <v>572</v>
      </c>
      <c r="C66" s="216" t="s">
        <v>187</v>
      </c>
      <c r="D66" s="216" t="s">
        <v>573</v>
      </c>
      <c r="E66" s="271" t="s">
        <v>545</v>
      </c>
      <c r="F66" s="271"/>
      <c r="G66" s="218" t="s">
        <v>180</v>
      </c>
      <c r="H66" s="219">
        <v>1.050038</v>
      </c>
      <c r="I66" s="220">
        <v>17.350000000000001</v>
      </c>
      <c r="J66" s="220">
        <v>18.21</v>
      </c>
    </row>
    <row r="67" spans="1:10" x14ac:dyDescent="0.3">
      <c r="A67" s="210"/>
      <c r="B67" s="210"/>
      <c r="C67" s="210"/>
      <c r="D67" s="210"/>
      <c r="E67" s="210" t="s">
        <v>521</v>
      </c>
      <c r="F67" s="211"/>
      <c r="G67" s="210" t="s">
        <v>522</v>
      </c>
      <c r="H67" s="211">
        <v>0</v>
      </c>
      <c r="I67" s="210" t="s">
        <v>523</v>
      </c>
      <c r="J67" s="211">
        <v>0</v>
      </c>
    </row>
    <row r="68" spans="1:10" x14ac:dyDescent="0.3">
      <c r="A68" s="210"/>
      <c r="B68" s="210"/>
      <c r="C68" s="210"/>
      <c r="D68" s="210"/>
      <c r="E68" s="210" t="s">
        <v>524</v>
      </c>
      <c r="F68" s="211">
        <v>0</v>
      </c>
      <c r="G68" s="210"/>
      <c r="H68" s="272" t="s">
        <v>525</v>
      </c>
      <c r="I68" s="272"/>
      <c r="J68" s="211">
        <v>139.96</v>
      </c>
    </row>
    <row r="69" spans="1:10" x14ac:dyDescent="0.3">
      <c r="A69" s="273" t="s">
        <v>536</v>
      </c>
      <c r="B69" s="273"/>
      <c r="C69" s="273"/>
      <c r="D69" s="273"/>
      <c r="E69" s="273"/>
      <c r="F69" s="273"/>
      <c r="G69" s="273"/>
      <c r="H69" s="273"/>
      <c r="I69" s="273"/>
      <c r="J69" s="273"/>
    </row>
    <row r="70" spans="1:10" ht="15" thickBot="1" x14ac:dyDescent="0.35">
      <c r="A70" s="274" t="s">
        <v>574</v>
      </c>
      <c r="B70" s="274"/>
      <c r="C70" s="274"/>
      <c r="D70" s="274"/>
      <c r="E70" s="274"/>
      <c r="F70" s="274"/>
      <c r="G70" s="274"/>
      <c r="H70" s="274"/>
      <c r="I70" s="274"/>
      <c r="J70" s="274"/>
    </row>
    <row r="71" spans="1:10" ht="15" thickTop="1" x14ac:dyDescent="0.3">
      <c r="A71" s="212"/>
      <c r="B71" s="212"/>
      <c r="C71" s="212"/>
      <c r="D71" s="212"/>
      <c r="E71" s="212"/>
      <c r="F71" s="212"/>
      <c r="G71" s="212"/>
      <c r="H71" s="212"/>
      <c r="I71" s="212"/>
      <c r="J71" s="212"/>
    </row>
    <row r="72" spans="1:10" x14ac:dyDescent="0.3">
      <c r="A72" s="213" t="s">
        <v>278</v>
      </c>
      <c r="B72" s="214" t="s">
        <v>526</v>
      </c>
      <c r="C72" s="213" t="s">
        <v>527</v>
      </c>
      <c r="D72" s="213" t="s">
        <v>528</v>
      </c>
      <c r="E72" s="276" t="s">
        <v>529</v>
      </c>
      <c r="F72" s="276"/>
      <c r="G72" s="215" t="s">
        <v>530</v>
      </c>
      <c r="H72" s="214" t="s">
        <v>96</v>
      </c>
      <c r="I72" s="214" t="s">
        <v>531</v>
      </c>
      <c r="J72" s="214" t="s">
        <v>2</v>
      </c>
    </row>
    <row r="73" spans="1:10" ht="39.6" x14ac:dyDescent="0.3">
      <c r="A73" s="130" t="s">
        <v>513</v>
      </c>
      <c r="B73" s="131" t="s">
        <v>279</v>
      </c>
      <c r="C73" s="130" t="s">
        <v>168</v>
      </c>
      <c r="D73" s="130" t="s">
        <v>280</v>
      </c>
      <c r="E73" s="275" t="s">
        <v>518</v>
      </c>
      <c r="F73" s="275"/>
      <c r="G73" s="132" t="s">
        <v>95</v>
      </c>
      <c r="H73" s="204">
        <v>1</v>
      </c>
      <c r="I73" s="133">
        <v>16.96</v>
      </c>
      <c r="J73" s="133">
        <v>16.96</v>
      </c>
    </row>
    <row r="74" spans="1:10" ht="26.4" x14ac:dyDescent="0.3">
      <c r="A74" s="205" t="s">
        <v>515</v>
      </c>
      <c r="B74" s="206" t="s">
        <v>575</v>
      </c>
      <c r="C74" s="205" t="s">
        <v>187</v>
      </c>
      <c r="D74" s="205" t="s">
        <v>576</v>
      </c>
      <c r="E74" s="270" t="s">
        <v>518</v>
      </c>
      <c r="F74" s="270"/>
      <c r="G74" s="207" t="s">
        <v>196</v>
      </c>
      <c r="H74" s="208">
        <v>1E-3</v>
      </c>
      <c r="I74" s="209">
        <v>458.86</v>
      </c>
      <c r="J74" s="209">
        <v>0.45</v>
      </c>
    </row>
    <row r="75" spans="1:10" ht="26.4" x14ac:dyDescent="0.3">
      <c r="A75" s="205" t="s">
        <v>515</v>
      </c>
      <c r="B75" s="206" t="s">
        <v>577</v>
      </c>
      <c r="C75" s="205" t="s">
        <v>187</v>
      </c>
      <c r="D75" s="205" t="s">
        <v>578</v>
      </c>
      <c r="E75" s="270" t="s">
        <v>579</v>
      </c>
      <c r="F75" s="270"/>
      <c r="G75" s="207" t="s">
        <v>196</v>
      </c>
      <c r="H75" s="208">
        <v>1.0999999999999999E-2</v>
      </c>
      <c r="I75" s="209">
        <v>223.12</v>
      </c>
      <c r="J75" s="209">
        <v>2.4500000000000002</v>
      </c>
    </row>
    <row r="76" spans="1:10" ht="26.4" x14ac:dyDescent="0.3">
      <c r="A76" s="205" t="s">
        <v>515</v>
      </c>
      <c r="B76" s="206" t="s">
        <v>541</v>
      </c>
      <c r="C76" s="205" t="s">
        <v>187</v>
      </c>
      <c r="D76" s="205" t="s">
        <v>542</v>
      </c>
      <c r="E76" s="270" t="s">
        <v>518</v>
      </c>
      <c r="F76" s="270"/>
      <c r="G76" s="207" t="s">
        <v>159</v>
      </c>
      <c r="H76" s="208">
        <v>0.36</v>
      </c>
      <c r="I76" s="209">
        <v>16.32</v>
      </c>
      <c r="J76" s="209">
        <v>5.87</v>
      </c>
    </row>
    <row r="77" spans="1:10" ht="39.6" x14ac:dyDescent="0.3">
      <c r="A77" s="205" t="s">
        <v>515</v>
      </c>
      <c r="B77" s="206" t="s">
        <v>580</v>
      </c>
      <c r="C77" s="205" t="s">
        <v>187</v>
      </c>
      <c r="D77" s="205" t="s">
        <v>581</v>
      </c>
      <c r="E77" s="270" t="s">
        <v>579</v>
      </c>
      <c r="F77" s="270"/>
      <c r="G77" s="207" t="s">
        <v>196</v>
      </c>
      <c r="H77" s="208">
        <v>1.0999999999999999E-2</v>
      </c>
      <c r="I77" s="209">
        <v>406.68</v>
      </c>
      <c r="J77" s="209">
        <v>4.47</v>
      </c>
    </row>
    <row r="78" spans="1:10" ht="26.4" x14ac:dyDescent="0.3">
      <c r="A78" s="205" t="s">
        <v>515</v>
      </c>
      <c r="B78" s="206" t="s">
        <v>582</v>
      </c>
      <c r="C78" s="205" t="s">
        <v>187</v>
      </c>
      <c r="D78" s="205" t="s">
        <v>583</v>
      </c>
      <c r="E78" s="270" t="s">
        <v>518</v>
      </c>
      <c r="F78" s="270"/>
      <c r="G78" s="207" t="s">
        <v>159</v>
      </c>
      <c r="H78" s="208">
        <v>0.18</v>
      </c>
      <c r="I78" s="209">
        <v>20.7</v>
      </c>
      <c r="J78" s="209">
        <v>3.72</v>
      </c>
    </row>
    <row r="79" spans="1:10" x14ac:dyDescent="0.3">
      <c r="A79" s="210"/>
      <c r="B79" s="210"/>
      <c r="C79" s="210"/>
      <c r="D79" s="210"/>
      <c r="E79" s="210" t="s">
        <v>521</v>
      </c>
      <c r="F79" s="211"/>
      <c r="G79" s="210" t="s">
        <v>522</v>
      </c>
      <c r="H79" s="211">
        <v>0</v>
      </c>
      <c r="I79" s="210" t="s">
        <v>523</v>
      </c>
      <c r="J79" s="211">
        <v>0</v>
      </c>
    </row>
    <row r="80" spans="1:10" x14ac:dyDescent="0.3">
      <c r="A80" s="210"/>
      <c r="B80" s="210"/>
      <c r="C80" s="210"/>
      <c r="D80" s="210"/>
      <c r="E80" s="210" t="s">
        <v>524</v>
      </c>
      <c r="F80" s="211">
        <v>0</v>
      </c>
      <c r="G80" s="210"/>
      <c r="H80" s="272" t="s">
        <v>525</v>
      </c>
      <c r="I80" s="272"/>
      <c r="J80" s="211">
        <v>21.89</v>
      </c>
    </row>
    <row r="81" spans="1:10" x14ac:dyDescent="0.3">
      <c r="A81" s="273" t="s">
        <v>536</v>
      </c>
      <c r="B81" s="273"/>
      <c r="C81" s="273"/>
      <c r="D81" s="273"/>
      <c r="E81" s="273"/>
      <c r="F81" s="273"/>
      <c r="G81" s="273"/>
      <c r="H81" s="273"/>
      <c r="I81" s="273"/>
      <c r="J81" s="273"/>
    </row>
    <row r="82" spans="1:10" ht="15" thickBot="1" x14ac:dyDescent="0.35">
      <c r="A82" s="274" t="s">
        <v>584</v>
      </c>
      <c r="B82" s="274"/>
      <c r="C82" s="274"/>
      <c r="D82" s="274"/>
      <c r="E82" s="274"/>
      <c r="F82" s="274"/>
      <c r="G82" s="274"/>
      <c r="H82" s="274"/>
      <c r="I82" s="274"/>
      <c r="J82" s="274"/>
    </row>
    <row r="83" spans="1:10" ht="15" thickTop="1" x14ac:dyDescent="0.3">
      <c r="A83" s="212"/>
      <c r="B83" s="212"/>
      <c r="C83" s="212"/>
      <c r="D83" s="212"/>
      <c r="E83" s="212"/>
      <c r="F83" s="212"/>
      <c r="G83" s="212"/>
      <c r="H83" s="212"/>
      <c r="I83" s="212"/>
      <c r="J83" s="212"/>
    </row>
    <row r="84" spans="1:10" x14ac:dyDescent="0.3">
      <c r="A84" s="213" t="s">
        <v>285</v>
      </c>
      <c r="B84" s="214" t="s">
        <v>526</v>
      </c>
      <c r="C84" s="213" t="s">
        <v>527</v>
      </c>
      <c r="D84" s="213" t="s">
        <v>528</v>
      </c>
      <c r="E84" s="276" t="s">
        <v>529</v>
      </c>
      <c r="F84" s="276"/>
      <c r="G84" s="215" t="s">
        <v>530</v>
      </c>
      <c r="H84" s="214" t="s">
        <v>96</v>
      </c>
      <c r="I84" s="214" t="s">
        <v>531</v>
      </c>
      <c r="J84" s="214" t="s">
        <v>2</v>
      </c>
    </row>
    <row r="85" spans="1:10" ht="26.4" x14ac:dyDescent="0.3">
      <c r="A85" s="130" t="s">
        <v>513</v>
      </c>
      <c r="B85" s="131" t="s">
        <v>239</v>
      </c>
      <c r="C85" s="130" t="s">
        <v>168</v>
      </c>
      <c r="D85" s="130" t="s">
        <v>240</v>
      </c>
      <c r="E85" s="275" t="s">
        <v>585</v>
      </c>
      <c r="F85" s="275"/>
      <c r="G85" s="132" t="s">
        <v>196</v>
      </c>
      <c r="H85" s="204">
        <v>1</v>
      </c>
      <c r="I85" s="133">
        <v>66.400000000000006</v>
      </c>
      <c r="J85" s="133">
        <v>66.400000000000006</v>
      </c>
    </row>
    <row r="86" spans="1:10" ht="26.4" x14ac:dyDescent="0.3">
      <c r="A86" s="205" t="s">
        <v>515</v>
      </c>
      <c r="B86" s="206" t="s">
        <v>541</v>
      </c>
      <c r="C86" s="205" t="s">
        <v>187</v>
      </c>
      <c r="D86" s="205" t="s">
        <v>542</v>
      </c>
      <c r="E86" s="270" t="s">
        <v>518</v>
      </c>
      <c r="F86" s="270"/>
      <c r="G86" s="207" t="s">
        <v>159</v>
      </c>
      <c r="H86" s="208">
        <v>1.5</v>
      </c>
      <c r="I86" s="209">
        <v>16.32</v>
      </c>
      <c r="J86" s="209">
        <v>24.48</v>
      </c>
    </row>
    <row r="87" spans="1:10" ht="39.6" x14ac:dyDescent="0.3">
      <c r="A87" s="205" t="s">
        <v>515</v>
      </c>
      <c r="B87" s="206" t="s">
        <v>586</v>
      </c>
      <c r="C87" s="205" t="s">
        <v>187</v>
      </c>
      <c r="D87" s="205" t="s">
        <v>587</v>
      </c>
      <c r="E87" s="270" t="s">
        <v>555</v>
      </c>
      <c r="F87" s="270"/>
      <c r="G87" s="207" t="s">
        <v>556</v>
      </c>
      <c r="H87" s="208">
        <v>0.2</v>
      </c>
      <c r="I87" s="209">
        <v>8.84</v>
      </c>
      <c r="J87" s="209">
        <v>1.76</v>
      </c>
    </row>
    <row r="88" spans="1:10" ht="26.4" x14ac:dyDescent="0.3">
      <c r="A88" s="216" t="s">
        <v>532</v>
      </c>
      <c r="B88" s="217" t="s">
        <v>588</v>
      </c>
      <c r="C88" s="216" t="s">
        <v>187</v>
      </c>
      <c r="D88" s="216" t="s">
        <v>589</v>
      </c>
      <c r="E88" s="271" t="s">
        <v>545</v>
      </c>
      <c r="F88" s="271"/>
      <c r="G88" s="218" t="s">
        <v>196</v>
      </c>
      <c r="H88" s="219">
        <v>1.1000000000000001</v>
      </c>
      <c r="I88" s="220">
        <v>36.51</v>
      </c>
      <c r="J88" s="220">
        <v>40.159999999999997</v>
      </c>
    </row>
    <row r="89" spans="1:10" x14ac:dyDescent="0.3">
      <c r="A89" s="210"/>
      <c r="B89" s="210"/>
      <c r="C89" s="210"/>
      <c r="D89" s="210"/>
      <c r="E89" s="210" t="s">
        <v>521</v>
      </c>
      <c r="F89" s="211"/>
      <c r="G89" s="210" t="s">
        <v>522</v>
      </c>
      <c r="H89" s="211">
        <v>0</v>
      </c>
      <c r="I89" s="210" t="s">
        <v>523</v>
      </c>
      <c r="J89" s="211">
        <v>0</v>
      </c>
    </row>
    <row r="90" spans="1:10" x14ac:dyDescent="0.3">
      <c r="A90" s="210"/>
      <c r="B90" s="210"/>
      <c r="C90" s="210"/>
      <c r="D90" s="210"/>
      <c r="E90" s="210" t="s">
        <v>524</v>
      </c>
      <c r="F90" s="211">
        <v>0</v>
      </c>
      <c r="G90" s="210"/>
      <c r="H90" s="272" t="s">
        <v>525</v>
      </c>
      <c r="I90" s="272"/>
      <c r="J90" s="211">
        <v>85.7</v>
      </c>
    </row>
    <row r="91" spans="1:10" x14ac:dyDescent="0.3">
      <c r="A91" s="273" t="s">
        <v>536</v>
      </c>
      <c r="B91" s="273"/>
      <c r="C91" s="273"/>
      <c r="D91" s="273"/>
      <c r="E91" s="273"/>
      <c r="F91" s="273"/>
      <c r="G91" s="273"/>
      <c r="H91" s="273"/>
      <c r="I91" s="273"/>
      <c r="J91" s="273"/>
    </row>
    <row r="92" spans="1:10" ht="15" thickBot="1" x14ac:dyDescent="0.35">
      <c r="A92" s="274" t="s">
        <v>590</v>
      </c>
      <c r="B92" s="274"/>
      <c r="C92" s="274"/>
      <c r="D92" s="274"/>
      <c r="E92" s="274"/>
      <c r="F92" s="274"/>
      <c r="G92" s="274"/>
      <c r="H92" s="274"/>
      <c r="I92" s="274"/>
      <c r="J92" s="274"/>
    </row>
    <row r="93" spans="1:10" ht="15" thickTop="1" x14ac:dyDescent="0.3">
      <c r="A93" s="212"/>
      <c r="B93" s="212"/>
      <c r="C93" s="212"/>
      <c r="D93" s="212"/>
      <c r="E93" s="212"/>
      <c r="F93" s="212"/>
      <c r="G93" s="212"/>
      <c r="H93" s="212"/>
      <c r="I93" s="212"/>
      <c r="J93" s="212"/>
    </row>
    <row r="94" spans="1:10" x14ac:dyDescent="0.3">
      <c r="A94" s="213" t="s">
        <v>203</v>
      </c>
      <c r="B94" s="214" t="s">
        <v>526</v>
      </c>
      <c r="C94" s="213" t="s">
        <v>527</v>
      </c>
      <c r="D94" s="213" t="s">
        <v>528</v>
      </c>
      <c r="E94" s="276" t="s">
        <v>529</v>
      </c>
      <c r="F94" s="276"/>
      <c r="G94" s="215" t="s">
        <v>530</v>
      </c>
      <c r="H94" s="214" t="s">
        <v>96</v>
      </c>
      <c r="I94" s="214" t="s">
        <v>531</v>
      </c>
      <c r="J94" s="214" t="s">
        <v>2</v>
      </c>
    </row>
    <row r="95" spans="1:10" ht="66" x14ac:dyDescent="0.3">
      <c r="A95" s="130" t="s">
        <v>513</v>
      </c>
      <c r="B95" s="131" t="s">
        <v>253</v>
      </c>
      <c r="C95" s="130" t="s">
        <v>168</v>
      </c>
      <c r="D95" s="130" t="s">
        <v>254</v>
      </c>
      <c r="E95" s="275" t="s">
        <v>579</v>
      </c>
      <c r="F95" s="275"/>
      <c r="G95" s="132" t="s">
        <v>196</v>
      </c>
      <c r="H95" s="204">
        <v>1</v>
      </c>
      <c r="I95" s="133">
        <v>2164.7800000000002</v>
      </c>
      <c r="J95" s="133">
        <v>2164.7800000000002</v>
      </c>
    </row>
    <row r="96" spans="1:10" ht="26.4" x14ac:dyDescent="0.3">
      <c r="A96" s="205" t="s">
        <v>515</v>
      </c>
      <c r="B96" s="206" t="s">
        <v>591</v>
      </c>
      <c r="C96" s="205" t="s">
        <v>187</v>
      </c>
      <c r="D96" s="205" t="s">
        <v>592</v>
      </c>
      <c r="E96" s="270" t="s">
        <v>579</v>
      </c>
      <c r="F96" s="270"/>
      <c r="G96" s="207" t="s">
        <v>94</v>
      </c>
      <c r="H96" s="208">
        <v>38.81</v>
      </c>
      <c r="I96" s="209">
        <v>14.42</v>
      </c>
      <c r="J96" s="209">
        <v>559.64</v>
      </c>
    </row>
    <row r="97" spans="1:10" ht="39.6" x14ac:dyDescent="0.3">
      <c r="A97" s="205" t="s">
        <v>515</v>
      </c>
      <c r="B97" s="206" t="s">
        <v>593</v>
      </c>
      <c r="C97" s="205" t="s">
        <v>187</v>
      </c>
      <c r="D97" s="205" t="s">
        <v>594</v>
      </c>
      <c r="E97" s="270" t="s">
        <v>579</v>
      </c>
      <c r="F97" s="270"/>
      <c r="G97" s="207" t="s">
        <v>196</v>
      </c>
      <c r="H97" s="208">
        <v>1</v>
      </c>
      <c r="I97" s="209">
        <v>461.51</v>
      </c>
      <c r="J97" s="209">
        <v>461.51</v>
      </c>
    </row>
    <row r="98" spans="1:10" ht="39.6" x14ac:dyDescent="0.3">
      <c r="A98" s="205" t="s">
        <v>515</v>
      </c>
      <c r="B98" s="206" t="s">
        <v>595</v>
      </c>
      <c r="C98" s="205" t="s">
        <v>187</v>
      </c>
      <c r="D98" s="205" t="s">
        <v>596</v>
      </c>
      <c r="E98" s="270" t="s">
        <v>579</v>
      </c>
      <c r="F98" s="270"/>
      <c r="G98" s="207" t="s">
        <v>180</v>
      </c>
      <c r="H98" s="208">
        <v>6.89</v>
      </c>
      <c r="I98" s="209">
        <v>76.88</v>
      </c>
      <c r="J98" s="209">
        <v>529.70000000000005</v>
      </c>
    </row>
    <row r="99" spans="1:10" ht="26.4" x14ac:dyDescent="0.3">
      <c r="A99" s="205" t="s">
        <v>515</v>
      </c>
      <c r="B99" s="206" t="s">
        <v>597</v>
      </c>
      <c r="C99" s="205" t="s">
        <v>187</v>
      </c>
      <c r="D99" s="205" t="s">
        <v>598</v>
      </c>
      <c r="E99" s="270" t="s">
        <v>579</v>
      </c>
      <c r="F99" s="270"/>
      <c r="G99" s="207" t="s">
        <v>94</v>
      </c>
      <c r="H99" s="208">
        <v>19.12</v>
      </c>
      <c r="I99" s="209">
        <v>12.92</v>
      </c>
      <c r="J99" s="209">
        <v>247.03</v>
      </c>
    </row>
    <row r="100" spans="1:10" ht="26.4" x14ac:dyDescent="0.3">
      <c r="A100" s="205" t="s">
        <v>515</v>
      </c>
      <c r="B100" s="206" t="s">
        <v>599</v>
      </c>
      <c r="C100" s="205" t="s">
        <v>187</v>
      </c>
      <c r="D100" s="205" t="s">
        <v>600</v>
      </c>
      <c r="E100" s="270" t="s">
        <v>579</v>
      </c>
      <c r="F100" s="270"/>
      <c r="G100" s="207" t="s">
        <v>94</v>
      </c>
      <c r="H100" s="208">
        <v>5.41</v>
      </c>
      <c r="I100" s="209">
        <v>16.27</v>
      </c>
      <c r="J100" s="209">
        <v>88.02</v>
      </c>
    </row>
    <row r="101" spans="1:10" ht="26.4" x14ac:dyDescent="0.3">
      <c r="A101" s="205" t="s">
        <v>515</v>
      </c>
      <c r="B101" s="206" t="s">
        <v>601</v>
      </c>
      <c r="C101" s="205" t="s">
        <v>187</v>
      </c>
      <c r="D101" s="205" t="s">
        <v>602</v>
      </c>
      <c r="E101" s="270" t="s">
        <v>579</v>
      </c>
      <c r="F101" s="270"/>
      <c r="G101" s="207" t="s">
        <v>94</v>
      </c>
      <c r="H101" s="208">
        <v>14.32</v>
      </c>
      <c r="I101" s="209">
        <v>10.95</v>
      </c>
      <c r="J101" s="209">
        <v>156.80000000000001</v>
      </c>
    </row>
    <row r="102" spans="1:10" ht="39.6" x14ac:dyDescent="0.3">
      <c r="A102" s="205" t="s">
        <v>515</v>
      </c>
      <c r="B102" s="206" t="s">
        <v>603</v>
      </c>
      <c r="C102" s="205" t="s">
        <v>187</v>
      </c>
      <c r="D102" s="205" t="s">
        <v>604</v>
      </c>
      <c r="E102" s="270" t="s">
        <v>579</v>
      </c>
      <c r="F102" s="270"/>
      <c r="G102" s="207" t="s">
        <v>180</v>
      </c>
      <c r="H102" s="208">
        <v>0.85</v>
      </c>
      <c r="I102" s="209">
        <v>101.55</v>
      </c>
      <c r="J102" s="209">
        <v>86.31</v>
      </c>
    </row>
    <row r="103" spans="1:10" ht="26.4" x14ac:dyDescent="0.3">
      <c r="A103" s="205" t="s">
        <v>515</v>
      </c>
      <c r="B103" s="206" t="s">
        <v>605</v>
      </c>
      <c r="C103" s="205" t="s">
        <v>168</v>
      </c>
      <c r="D103" s="205" t="s">
        <v>606</v>
      </c>
      <c r="E103" s="270">
        <v>60</v>
      </c>
      <c r="F103" s="270"/>
      <c r="G103" s="207" t="s">
        <v>196</v>
      </c>
      <c r="H103" s="208">
        <v>1</v>
      </c>
      <c r="I103" s="209">
        <v>35.770000000000003</v>
      </c>
      <c r="J103" s="209">
        <v>35.770000000000003</v>
      </c>
    </row>
    <row r="104" spans="1:10" x14ac:dyDescent="0.3">
      <c r="A104" s="210"/>
      <c r="B104" s="210"/>
      <c r="C104" s="210"/>
      <c r="D104" s="210"/>
      <c r="E104" s="210" t="s">
        <v>521</v>
      </c>
      <c r="F104" s="211"/>
      <c r="G104" s="210" t="s">
        <v>522</v>
      </c>
      <c r="H104" s="211">
        <v>0</v>
      </c>
      <c r="I104" s="210" t="s">
        <v>523</v>
      </c>
      <c r="J104" s="211">
        <v>0</v>
      </c>
    </row>
    <row r="105" spans="1:10" x14ac:dyDescent="0.3">
      <c r="A105" s="210"/>
      <c r="B105" s="210"/>
      <c r="C105" s="210"/>
      <c r="D105" s="210"/>
      <c r="E105" s="210" t="s">
        <v>524</v>
      </c>
      <c r="F105" s="211">
        <v>0</v>
      </c>
      <c r="G105" s="210"/>
      <c r="H105" s="272" t="s">
        <v>525</v>
      </c>
      <c r="I105" s="272"/>
      <c r="J105" s="211">
        <v>2794.08</v>
      </c>
    </row>
    <row r="106" spans="1:10" x14ac:dyDescent="0.3">
      <c r="A106" s="273" t="s">
        <v>536</v>
      </c>
      <c r="B106" s="273"/>
      <c r="C106" s="273"/>
      <c r="D106" s="273"/>
      <c r="E106" s="273"/>
      <c r="F106" s="273"/>
      <c r="G106" s="273"/>
      <c r="H106" s="273"/>
      <c r="I106" s="273"/>
      <c r="J106" s="273"/>
    </row>
    <row r="107" spans="1:10" ht="15" thickBot="1" x14ac:dyDescent="0.35">
      <c r="A107" s="274" t="s">
        <v>607</v>
      </c>
      <c r="B107" s="274"/>
      <c r="C107" s="274"/>
      <c r="D107" s="274"/>
      <c r="E107" s="274"/>
      <c r="F107" s="274"/>
      <c r="G107" s="274"/>
      <c r="H107" s="274"/>
      <c r="I107" s="274"/>
      <c r="J107" s="274"/>
    </row>
    <row r="108" spans="1:10" ht="15" thickTop="1" x14ac:dyDescent="0.3">
      <c r="A108" s="212"/>
      <c r="B108" s="212"/>
      <c r="C108" s="212"/>
      <c r="D108" s="212"/>
      <c r="E108" s="212"/>
      <c r="F108" s="212"/>
      <c r="G108" s="212"/>
      <c r="H108" s="212"/>
      <c r="I108" s="212"/>
      <c r="J108" s="212"/>
    </row>
    <row r="109" spans="1:10" x14ac:dyDescent="0.3">
      <c r="A109" s="213" t="s">
        <v>287</v>
      </c>
      <c r="B109" s="214" t="s">
        <v>526</v>
      </c>
      <c r="C109" s="213" t="s">
        <v>527</v>
      </c>
      <c r="D109" s="213" t="s">
        <v>528</v>
      </c>
      <c r="E109" s="276" t="s">
        <v>529</v>
      </c>
      <c r="F109" s="276"/>
      <c r="G109" s="215" t="s">
        <v>530</v>
      </c>
      <c r="H109" s="214" t="s">
        <v>96</v>
      </c>
      <c r="I109" s="214" t="s">
        <v>531</v>
      </c>
      <c r="J109" s="214" t="s">
        <v>2</v>
      </c>
    </row>
    <row r="110" spans="1:10" ht="66" x14ac:dyDescent="0.3">
      <c r="A110" s="130" t="s">
        <v>513</v>
      </c>
      <c r="B110" s="131" t="s">
        <v>288</v>
      </c>
      <c r="C110" s="130" t="s">
        <v>168</v>
      </c>
      <c r="D110" s="130" t="s">
        <v>289</v>
      </c>
      <c r="E110" s="275" t="s">
        <v>579</v>
      </c>
      <c r="F110" s="275"/>
      <c r="G110" s="132" t="s">
        <v>196</v>
      </c>
      <c r="H110" s="204">
        <v>1</v>
      </c>
      <c r="I110" s="133">
        <v>1985.22</v>
      </c>
      <c r="J110" s="133">
        <v>1985.22</v>
      </c>
    </row>
    <row r="111" spans="1:10" ht="39.6" x14ac:dyDescent="0.3">
      <c r="A111" s="205" t="s">
        <v>515</v>
      </c>
      <c r="B111" s="206" t="s">
        <v>593</v>
      </c>
      <c r="C111" s="205" t="s">
        <v>187</v>
      </c>
      <c r="D111" s="205" t="s">
        <v>594</v>
      </c>
      <c r="E111" s="270" t="s">
        <v>579</v>
      </c>
      <c r="F111" s="270"/>
      <c r="G111" s="207" t="s">
        <v>196</v>
      </c>
      <c r="H111" s="208">
        <v>1</v>
      </c>
      <c r="I111" s="209">
        <v>461.51</v>
      </c>
      <c r="J111" s="209">
        <v>461.51</v>
      </c>
    </row>
    <row r="112" spans="1:10" ht="26.4" x14ac:dyDescent="0.3">
      <c r="A112" s="205" t="s">
        <v>515</v>
      </c>
      <c r="B112" s="206" t="s">
        <v>608</v>
      </c>
      <c r="C112" s="205" t="s">
        <v>187</v>
      </c>
      <c r="D112" s="205" t="s">
        <v>609</v>
      </c>
      <c r="E112" s="270" t="s">
        <v>579</v>
      </c>
      <c r="F112" s="270"/>
      <c r="G112" s="207" t="s">
        <v>94</v>
      </c>
      <c r="H112" s="208">
        <v>16.670000000000002</v>
      </c>
      <c r="I112" s="209">
        <v>12.86</v>
      </c>
      <c r="J112" s="209">
        <v>214.37</v>
      </c>
    </row>
    <row r="113" spans="1:10" ht="26.4" x14ac:dyDescent="0.3">
      <c r="A113" s="205" t="s">
        <v>515</v>
      </c>
      <c r="B113" s="206" t="s">
        <v>610</v>
      </c>
      <c r="C113" s="205" t="s">
        <v>187</v>
      </c>
      <c r="D113" s="205" t="s">
        <v>611</v>
      </c>
      <c r="E113" s="270" t="s">
        <v>579</v>
      </c>
      <c r="F113" s="270"/>
      <c r="G113" s="207" t="s">
        <v>94</v>
      </c>
      <c r="H113" s="208">
        <v>55.6</v>
      </c>
      <c r="I113" s="209">
        <v>12.37</v>
      </c>
      <c r="J113" s="209">
        <v>687.77</v>
      </c>
    </row>
    <row r="114" spans="1:10" ht="26.4" x14ac:dyDescent="0.3">
      <c r="A114" s="205" t="s">
        <v>515</v>
      </c>
      <c r="B114" s="206" t="s">
        <v>605</v>
      </c>
      <c r="C114" s="205" t="s">
        <v>168</v>
      </c>
      <c r="D114" s="205" t="s">
        <v>606</v>
      </c>
      <c r="E114" s="270">
        <v>60</v>
      </c>
      <c r="F114" s="270"/>
      <c r="G114" s="207" t="s">
        <v>196</v>
      </c>
      <c r="H114" s="208">
        <v>1</v>
      </c>
      <c r="I114" s="209">
        <v>35.770000000000003</v>
      </c>
      <c r="J114" s="209">
        <v>35.770000000000003</v>
      </c>
    </row>
    <row r="115" spans="1:10" ht="39.6" x14ac:dyDescent="0.3">
      <c r="A115" s="205" t="s">
        <v>515</v>
      </c>
      <c r="B115" s="206" t="s">
        <v>612</v>
      </c>
      <c r="C115" s="205" t="s">
        <v>187</v>
      </c>
      <c r="D115" s="205" t="s">
        <v>613</v>
      </c>
      <c r="E115" s="270" t="s">
        <v>579</v>
      </c>
      <c r="F115" s="270"/>
      <c r="G115" s="207" t="s">
        <v>180</v>
      </c>
      <c r="H115" s="208">
        <v>6.32</v>
      </c>
      <c r="I115" s="209">
        <v>92.69</v>
      </c>
      <c r="J115" s="209">
        <v>585.79999999999995</v>
      </c>
    </row>
    <row r="116" spans="1:10" x14ac:dyDescent="0.3">
      <c r="A116" s="210"/>
      <c r="B116" s="210"/>
      <c r="C116" s="210"/>
      <c r="D116" s="210"/>
      <c r="E116" s="210" t="s">
        <v>521</v>
      </c>
      <c r="F116" s="211"/>
      <c r="G116" s="210" t="s">
        <v>522</v>
      </c>
      <c r="H116" s="211">
        <v>0</v>
      </c>
      <c r="I116" s="210" t="s">
        <v>523</v>
      </c>
      <c r="J116" s="211">
        <v>0</v>
      </c>
    </row>
    <row r="117" spans="1:10" x14ac:dyDescent="0.3">
      <c r="A117" s="210"/>
      <c r="B117" s="210"/>
      <c r="C117" s="210"/>
      <c r="D117" s="210"/>
      <c r="E117" s="210" t="s">
        <v>524</v>
      </c>
      <c r="F117" s="211">
        <v>0</v>
      </c>
      <c r="G117" s="210"/>
      <c r="H117" s="272" t="s">
        <v>525</v>
      </c>
      <c r="I117" s="272"/>
      <c r="J117" s="211">
        <v>2562.3200000000002</v>
      </c>
    </row>
    <row r="118" spans="1:10" x14ac:dyDescent="0.3">
      <c r="A118" s="273" t="s">
        <v>536</v>
      </c>
      <c r="B118" s="273"/>
      <c r="C118" s="273"/>
      <c r="D118" s="273"/>
      <c r="E118" s="273"/>
      <c r="F118" s="273"/>
      <c r="G118" s="273"/>
      <c r="H118" s="273"/>
      <c r="I118" s="273"/>
      <c r="J118" s="273"/>
    </row>
    <row r="119" spans="1:10" ht="15" thickBot="1" x14ac:dyDescent="0.35">
      <c r="A119" s="274" t="s">
        <v>614</v>
      </c>
      <c r="B119" s="274"/>
      <c r="C119" s="274"/>
      <c r="D119" s="274"/>
      <c r="E119" s="274"/>
      <c r="F119" s="274"/>
      <c r="G119" s="274"/>
      <c r="H119" s="274"/>
      <c r="I119" s="274"/>
      <c r="J119" s="274"/>
    </row>
    <row r="120" spans="1:10" ht="15" thickTop="1" x14ac:dyDescent="0.3">
      <c r="A120" s="212"/>
      <c r="B120" s="212"/>
      <c r="C120" s="212"/>
      <c r="D120" s="212"/>
      <c r="E120" s="212"/>
      <c r="F120" s="212"/>
      <c r="G120" s="212"/>
      <c r="H120" s="212"/>
      <c r="I120" s="212"/>
      <c r="J120" s="212"/>
    </row>
    <row r="121" spans="1:10" x14ac:dyDescent="0.3">
      <c r="A121" s="213" t="s">
        <v>291</v>
      </c>
      <c r="B121" s="214" t="s">
        <v>526</v>
      </c>
      <c r="C121" s="213" t="s">
        <v>527</v>
      </c>
      <c r="D121" s="213" t="s">
        <v>528</v>
      </c>
      <c r="E121" s="276" t="s">
        <v>529</v>
      </c>
      <c r="F121" s="276"/>
      <c r="G121" s="215" t="s">
        <v>530</v>
      </c>
      <c r="H121" s="214" t="s">
        <v>96</v>
      </c>
      <c r="I121" s="214" t="s">
        <v>531</v>
      </c>
      <c r="J121" s="214" t="s">
        <v>2</v>
      </c>
    </row>
    <row r="122" spans="1:10" ht="79.2" x14ac:dyDescent="0.3">
      <c r="A122" s="130" t="s">
        <v>513</v>
      </c>
      <c r="B122" s="131" t="s">
        <v>292</v>
      </c>
      <c r="C122" s="130" t="s">
        <v>168</v>
      </c>
      <c r="D122" s="130" t="s">
        <v>293</v>
      </c>
      <c r="E122" s="275" t="s">
        <v>585</v>
      </c>
      <c r="F122" s="275"/>
      <c r="G122" s="132" t="s">
        <v>94</v>
      </c>
      <c r="H122" s="204">
        <v>1</v>
      </c>
      <c r="I122" s="133">
        <v>19.600000000000001</v>
      </c>
      <c r="J122" s="133">
        <v>19.600000000000001</v>
      </c>
    </row>
    <row r="123" spans="1:10" ht="26.4" x14ac:dyDescent="0.3">
      <c r="A123" s="205" t="s">
        <v>515</v>
      </c>
      <c r="B123" s="206" t="s">
        <v>615</v>
      </c>
      <c r="C123" s="205" t="s">
        <v>187</v>
      </c>
      <c r="D123" s="205" t="s">
        <v>616</v>
      </c>
      <c r="E123" s="270" t="s">
        <v>518</v>
      </c>
      <c r="F123" s="270"/>
      <c r="G123" s="207" t="s">
        <v>159</v>
      </c>
      <c r="H123" s="208">
        <v>1.4999999999999999E-2</v>
      </c>
      <c r="I123" s="209">
        <v>15.04</v>
      </c>
      <c r="J123" s="209">
        <v>0.22</v>
      </c>
    </row>
    <row r="124" spans="1:10" ht="26.4" x14ac:dyDescent="0.3">
      <c r="A124" s="205" t="s">
        <v>515</v>
      </c>
      <c r="B124" s="206" t="s">
        <v>617</v>
      </c>
      <c r="C124" s="205" t="s">
        <v>187</v>
      </c>
      <c r="D124" s="205" t="s">
        <v>618</v>
      </c>
      <c r="E124" s="270" t="s">
        <v>619</v>
      </c>
      <c r="F124" s="270"/>
      <c r="G124" s="207" t="s">
        <v>180</v>
      </c>
      <c r="H124" s="208">
        <v>8.1470000000000001E-2</v>
      </c>
      <c r="I124" s="209">
        <v>22.48</v>
      </c>
      <c r="J124" s="209">
        <v>1.83</v>
      </c>
    </row>
    <row r="125" spans="1:10" ht="26.4" x14ac:dyDescent="0.3">
      <c r="A125" s="205" t="s">
        <v>515</v>
      </c>
      <c r="B125" s="206" t="s">
        <v>620</v>
      </c>
      <c r="C125" s="205" t="s">
        <v>168</v>
      </c>
      <c r="D125" s="205" t="s">
        <v>621</v>
      </c>
      <c r="E125" s="270" t="s">
        <v>579</v>
      </c>
      <c r="F125" s="270"/>
      <c r="G125" s="207" t="s">
        <v>95</v>
      </c>
      <c r="H125" s="208">
        <v>2.0160000000000001E-2</v>
      </c>
      <c r="I125" s="209">
        <v>55.87</v>
      </c>
      <c r="J125" s="209">
        <v>1.1200000000000001</v>
      </c>
    </row>
    <row r="126" spans="1:10" ht="26.4" x14ac:dyDescent="0.3">
      <c r="A126" s="205" t="s">
        <v>515</v>
      </c>
      <c r="B126" s="206" t="s">
        <v>622</v>
      </c>
      <c r="C126" s="205" t="s">
        <v>187</v>
      </c>
      <c r="D126" s="205" t="s">
        <v>623</v>
      </c>
      <c r="E126" s="270" t="s">
        <v>518</v>
      </c>
      <c r="F126" s="270"/>
      <c r="G126" s="207" t="s">
        <v>159</v>
      </c>
      <c r="H126" s="208">
        <v>1.5E-3</v>
      </c>
      <c r="I126" s="209">
        <v>11.56</v>
      </c>
      <c r="J126" s="209">
        <v>0.01</v>
      </c>
    </row>
    <row r="127" spans="1:10" ht="39.6" x14ac:dyDescent="0.3">
      <c r="A127" s="205" t="s">
        <v>515</v>
      </c>
      <c r="B127" s="206" t="s">
        <v>624</v>
      </c>
      <c r="C127" s="205" t="s">
        <v>187</v>
      </c>
      <c r="D127" s="205" t="s">
        <v>625</v>
      </c>
      <c r="E127" s="270" t="s">
        <v>555</v>
      </c>
      <c r="F127" s="270"/>
      <c r="G127" s="207" t="s">
        <v>559</v>
      </c>
      <c r="H127" s="208">
        <v>1.5E-3</v>
      </c>
      <c r="I127" s="209">
        <v>140.12</v>
      </c>
      <c r="J127" s="209">
        <v>0.21</v>
      </c>
    </row>
    <row r="128" spans="1:10" ht="26.4" x14ac:dyDescent="0.3">
      <c r="A128" s="205" t="s">
        <v>515</v>
      </c>
      <c r="B128" s="206" t="s">
        <v>626</v>
      </c>
      <c r="C128" s="205" t="s">
        <v>187</v>
      </c>
      <c r="D128" s="205" t="s">
        <v>627</v>
      </c>
      <c r="E128" s="270" t="s">
        <v>619</v>
      </c>
      <c r="F128" s="270"/>
      <c r="G128" s="207" t="s">
        <v>180</v>
      </c>
      <c r="H128" s="208">
        <v>4.0730000000000002E-2</v>
      </c>
      <c r="I128" s="209">
        <v>26.04</v>
      </c>
      <c r="J128" s="209">
        <v>1.06</v>
      </c>
    </row>
    <row r="129" spans="1:10" ht="39.6" x14ac:dyDescent="0.3">
      <c r="A129" s="205" t="s">
        <v>515</v>
      </c>
      <c r="B129" s="206" t="s">
        <v>628</v>
      </c>
      <c r="C129" s="205" t="s">
        <v>187</v>
      </c>
      <c r="D129" s="205" t="s">
        <v>629</v>
      </c>
      <c r="E129" s="270" t="s">
        <v>555</v>
      </c>
      <c r="F129" s="270"/>
      <c r="G129" s="207" t="s">
        <v>556</v>
      </c>
      <c r="H129" s="208">
        <v>1.6000000000000001E-3</v>
      </c>
      <c r="I129" s="209">
        <v>301.11</v>
      </c>
      <c r="J129" s="209">
        <v>0.48</v>
      </c>
    </row>
    <row r="130" spans="1:10" x14ac:dyDescent="0.3">
      <c r="A130" s="216" t="s">
        <v>532</v>
      </c>
      <c r="B130" s="217" t="s">
        <v>630</v>
      </c>
      <c r="C130" s="216" t="s">
        <v>187</v>
      </c>
      <c r="D130" s="216" t="s">
        <v>631</v>
      </c>
      <c r="E130" s="271" t="s">
        <v>545</v>
      </c>
      <c r="F130" s="271"/>
      <c r="G130" s="218" t="s">
        <v>94</v>
      </c>
      <c r="H130" s="219">
        <v>6.7989999999999995E-2</v>
      </c>
      <c r="I130" s="220">
        <v>8.7799999999999994</v>
      </c>
      <c r="J130" s="220">
        <v>0.59</v>
      </c>
    </row>
    <row r="131" spans="1:10" x14ac:dyDescent="0.3">
      <c r="A131" s="216" t="s">
        <v>532</v>
      </c>
      <c r="B131" s="217" t="s">
        <v>632</v>
      </c>
      <c r="C131" s="216" t="s">
        <v>187</v>
      </c>
      <c r="D131" s="216" t="s">
        <v>633</v>
      </c>
      <c r="E131" s="271" t="s">
        <v>545</v>
      </c>
      <c r="F131" s="271"/>
      <c r="G131" s="218" t="s">
        <v>170</v>
      </c>
      <c r="H131" s="219">
        <v>1.1860000000000001E-2</v>
      </c>
      <c r="I131" s="220">
        <v>27.04</v>
      </c>
      <c r="J131" s="220">
        <v>0.32</v>
      </c>
    </row>
    <row r="132" spans="1:10" ht="26.4" x14ac:dyDescent="0.3">
      <c r="A132" s="216" t="s">
        <v>532</v>
      </c>
      <c r="B132" s="217" t="s">
        <v>634</v>
      </c>
      <c r="C132" s="216" t="s">
        <v>635</v>
      </c>
      <c r="D132" s="216" t="s">
        <v>636</v>
      </c>
      <c r="E132" s="271" t="s">
        <v>545</v>
      </c>
      <c r="F132" s="271"/>
      <c r="G132" s="218" t="s">
        <v>637</v>
      </c>
      <c r="H132" s="219">
        <v>1.091</v>
      </c>
      <c r="I132" s="220">
        <v>12.62</v>
      </c>
      <c r="J132" s="220">
        <v>13.76</v>
      </c>
    </row>
    <row r="133" spans="1:10" x14ac:dyDescent="0.3">
      <c r="A133" s="210"/>
      <c r="B133" s="210"/>
      <c r="C133" s="210"/>
      <c r="D133" s="210"/>
      <c r="E133" s="210" t="s">
        <v>521</v>
      </c>
      <c r="F133" s="211"/>
      <c r="G133" s="210" t="s">
        <v>522</v>
      </c>
      <c r="H133" s="211">
        <v>0</v>
      </c>
      <c r="I133" s="210" t="s">
        <v>523</v>
      </c>
      <c r="J133" s="211">
        <v>0</v>
      </c>
    </row>
    <row r="134" spans="1:10" x14ac:dyDescent="0.3">
      <c r="A134" s="210"/>
      <c r="B134" s="210"/>
      <c r="C134" s="210"/>
      <c r="D134" s="210"/>
      <c r="E134" s="210" t="s">
        <v>524</v>
      </c>
      <c r="F134" s="211">
        <v>0</v>
      </c>
      <c r="G134" s="210"/>
      <c r="H134" s="272" t="s">
        <v>525</v>
      </c>
      <c r="I134" s="272"/>
      <c r="J134" s="211">
        <v>25.29</v>
      </c>
    </row>
    <row r="135" spans="1:10" x14ac:dyDescent="0.3">
      <c r="A135" s="273" t="s">
        <v>536</v>
      </c>
      <c r="B135" s="273"/>
      <c r="C135" s="273"/>
      <c r="D135" s="273"/>
      <c r="E135" s="273"/>
      <c r="F135" s="273"/>
      <c r="G135" s="273"/>
      <c r="H135" s="273"/>
      <c r="I135" s="273"/>
      <c r="J135" s="273"/>
    </row>
    <row r="136" spans="1:10" ht="15" thickBot="1" x14ac:dyDescent="0.35">
      <c r="A136" s="274" t="s">
        <v>638</v>
      </c>
      <c r="B136" s="274"/>
      <c r="C136" s="274"/>
      <c r="D136" s="274"/>
      <c r="E136" s="274"/>
      <c r="F136" s="274"/>
      <c r="G136" s="274"/>
      <c r="H136" s="274"/>
      <c r="I136" s="274"/>
      <c r="J136" s="274"/>
    </row>
    <row r="137" spans="1:10" ht="15" thickTop="1" x14ac:dyDescent="0.3">
      <c r="A137" s="212"/>
      <c r="B137" s="212"/>
      <c r="C137" s="212"/>
      <c r="D137" s="212"/>
      <c r="E137" s="212"/>
      <c r="F137" s="212"/>
      <c r="G137" s="212"/>
      <c r="H137" s="212"/>
      <c r="I137" s="212"/>
      <c r="J137" s="212"/>
    </row>
    <row r="138" spans="1:10" x14ac:dyDescent="0.3">
      <c r="A138" s="213" t="s">
        <v>294</v>
      </c>
      <c r="B138" s="214" t="s">
        <v>526</v>
      </c>
      <c r="C138" s="213" t="s">
        <v>527</v>
      </c>
      <c r="D138" s="213" t="s">
        <v>528</v>
      </c>
      <c r="E138" s="276" t="s">
        <v>529</v>
      </c>
      <c r="F138" s="276"/>
      <c r="G138" s="215" t="s">
        <v>530</v>
      </c>
      <c r="H138" s="214" t="s">
        <v>96</v>
      </c>
      <c r="I138" s="214" t="s">
        <v>531</v>
      </c>
      <c r="J138" s="214" t="s">
        <v>2</v>
      </c>
    </row>
    <row r="139" spans="1:10" ht="79.2" x14ac:dyDescent="0.3">
      <c r="A139" s="130" t="s">
        <v>513</v>
      </c>
      <c r="B139" s="131" t="s">
        <v>295</v>
      </c>
      <c r="C139" s="130" t="s">
        <v>168</v>
      </c>
      <c r="D139" s="130" t="s">
        <v>296</v>
      </c>
      <c r="E139" s="275" t="s">
        <v>579</v>
      </c>
      <c r="F139" s="275"/>
      <c r="G139" s="132" t="s">
        <v>94</v>
      </c>
      <c r="H139" s="204">
        <v>1</v>
      </c>
      <c r="I139" s="133">
        <v>26.41</v>
      </c>
      <c r="J139" s="133">
        <v>26.41</v>
      </c>
    </row>
    <row r="140" spans="1:10" ht="39.6" x14ac:dyDescent="0.3">
      <c r="A140" s="205" t="s">
        <v>515</v>
      </c>
      <c r="B140" s="206" t="s">
        <v>624</v>
      </c>
      <c r="C140" s="205" t="s">
        <v>187</v>
      </c>
      <c r="D140" s="205" t="s">
        <v>625</v>
      </c>
      <c r="E140" s="270" t="s">
        <v>555</v>
      </c>
      <c r="F140" s="270"/>
      <c r="G140" s="207" t="s">
        <v>559</v>
      </c>
      <c r="H140" s="208">
        <v>3.8E-3</v>
      </c>
      <c r="I140" s="209">
        <v>140.12</v>
      </c>
      <c r="J140" s="209">
        <v>0.53</v>
      </c>
    </row>
    <row r="141" spans="1:10" ht="26.4" x14ac:dyDescent="0.3">
      <c r="A141" s="205" t="s">
        <v>515</v>
      </c>
      <c r="B141" s="206" t="s">
        <v>615</v>
      </c>
      <c r="C141" s="205" t="s">
        <v>187</v>
      </c>
      <c r="D141" s="205" t="s">
        <v>616</v>
      </c>
      <c r="E141" s="270" t="s">
        <v>518</v>
      </c>
      <c r="F141" s="270"/>
      <c r="G141" s="207" t="s">
        <v>159</v>
      </c>
      <c r="H141" s="208">
        <v>2.9000000000000001E-2</v>
      </c>
      <c r="I141" s="209">
        <v>15.04</v>
      </c>
      <c r="J141" s="209">
        <v>0.43</v>
      </c>
    </row>
    <row r="142" spans="1:10" ht="26.4" x14ac:dyDescent="0.3">
      <c r="A142" s="205" t="s">
        <v>515</v>
      </c>
      <c r="B142" s="206" t="s">
        <v>622</v>
      </c>
      <c r="C142" s="205" t="s">
        <v>187</v>
      </c>
      <c r="D142" s="205" t="s">
        <v>623</v>
      </c>
      <c r="E142" s="270" t="s">
        <v>518</v>
      </c>
      <c r="F142" s="270"/>
      <c r="G142" s="207" t="s">
        <v>159</v>
      </c>
      <c r="H142" s="208">
        <v>4.7000000000000002E-3</v>
      </c>
      <c r="I142" s="209">
        <v>11.56</v>
      </c>
      <c r="J142" s="209">
        <v>0.05</v>
      </c>
    </row>
    <row r="143" spans="1:10" ht="26.4" x14ac:dyDescent="0.3">
      <c r="A143" s="205" t="s">
        <v>515</v>
      </c>
      <c r="B143" s="206" t="s">
        <v>626</v>
      </c>
      <c r="C143" s="205" t="s">
        <v>187</v>
      </c>
      <c r="D143" s="205" t="s">
        <v>627</v>
      </c>
      <c r="E143" s="270" t="s">
        <v>619</v>
      </c>
      <c r="F143" s="270"/>
      <c r="G143" s="207" t="s">
        <v>180</v>
      </c>
      <c r="H143" s="208">
        <v>4.7739999999999998E-2</v>
      </c>
      <c r="I143" s="209">
        <v>26.04</v>
      </c>
      <c r="J143" s="209">
        <v>1.24</v>
      </c>
    </row>
    <row r="144" spans="1:10" ht="39.6" x14ac:dyDescent="0.3">
      <c r="A144" s="205" t="s">
        <v>515</v>
      </c>
      <c r="B144" s="206" t="s">
        <v>628</v>
      </c>
      <c r="C144" s="205" t="s">
        <v>187</v>
      </c>
      <c r="D144" s="205" t="s">
        <v>629</v>
      </c>
      <c r="E144" s="270" t="s">
        <v>555</v>
      </c>
      <c r="F144" s="270"/>
      <c r="G144" s="207" t="s">
        <v>556</v>
      </c>
      <c r="H144" s="208">
        <v>4.1000000000000003E-3</v>
      </c>
      <c r="I144" s="209">
        <v>301.11</v>
      </c>
      <c r="J144" s="209">
        <v>1.23</v>
      </c>
    </row>
    <row r="145" spans="1:10" ht="26.4" x14ac:dyDescent="0.3">
      <c r="A145" s="205" t="s">
        <v>515</v>
      </c>
      <c r="B145" s="206" t="s">
        <v>620</v>
      </c>
      <c r="C145" s="205" t="s">
        <v>168</v>
      </c>
      <c r="D145" s="205" t="s">
        <v>621</v>
      </c>
      <c r="E145" s="270" t="s">
        <v>579</v>
      </c>
      <c r="F145" s="270"/>
      <c r="G145" s="207" t="s">
        <v>95</v>
      </c>
      <c r="H145" s="208">
        <v>6.7320000000000005E-2</v>
      </c>
      <c r="I145" s="209">
        <v>55.87</v>
      </c>
      <c r="J145" s="209">
        <v>3.76</v>
      </c>
    </row>
    <row r="146" spans="1:10" ht="26.4" x14ac:dyDescent="0.3">
      <c r="A146" s="205" t="s">
        <v>515</v>
      </c>
      <c r="B146" s="206" t="s">
        <v>617</v>
      </c>
      <c r="C146" s="205" t="s">
        <v>187</v>
      </c>
      <c r="D146" s="205" t="s">
        <v>618</v>
      </c>
      <c r="E146" s="270" t="s">
        <v>619</v>
      </c>
      <c r="F146" s="270"/>
      <c r="G146" s="207" t="s">
        <v>180</v>
      </c>
      <c r="H146" s="208">
        <v>9.5490000000000005E-2</v>
      </c>
      <c r="I146" s="209">
        <v>22.48</v>
      </c>
      <c r="J146" s="209">
        <v>2.14</v>
      </c>
    </row>
    <row r="147" spans="1:10" x14ac:dyDescent="0.3">
      <c r="A147" s="216" t="s">
        <v>532</v>
      </c>
      <c r="B147" s="217" t="s">
        <v>639</v>
      </c>
      <c r="C147" s="216" t="s">
        <v>412</v>
      </c>
      <c r="D147" s="216" t="s">
        <v>640</v>
      </c>
      <c r="E147" s="271" t="s">
        <v>545</v>
      </c>
      <c r="F147" s="271"/>
      <c r="G147" s="218" t="s">
        <v>170</v>
      </c>
      <c r="H147" s="219">
        <v>0.20748</v>
      </c>
      <c r="I147" s="220">
        <v>0.41</v>
      </c>
      <c r="J147" s="220">
        <v>0.08</v>
      </c>
    </row>
    <row r="148" spans="1:10" x14ac:dyDescent="0.3">
      <c r="A148" s="216" t="s">
        <v>532</v>
      </c>
      <c r="B148" s="217" t="s">
        <v>632</v>
      </c>
      <c r="C148" s="216" t="s">
        <v>187</v>
      </c>
      <c r="D148" s="216" t="s">
        <v>633</v>
      </c>
      <c r="E148" s="271" t="s">
        <v>545</v>
      </c>
      <c r="F148" s="271"/>
      <c r="G148" s="218" t="s">
        <v>170</v>
      </c>
      <c r="H148" s="219">
        <v>4.4099999999999999E-3</v>
      </c>
      <c r="I148" s="220">
        <v>27.04</v>
      </c>
      <c r="J148" s="220">
        <v>0.11</v>
      </c>
    </row>
    <row r="149" spans="1:10" x14ac:dyDescent="0.3">
      <c r="A149" s="216" t="s">
        <v>532</v>
      </c>
      <c r="B149" s="217" t="s">
        <v>641</v>
      </c>
      <c r="C149" s="216" t="s">
        <v>187</v>
      </c>
      <c r="D149" s="216" t="s">
        <v>642</v>
      </c>
      <c r="E149" s="271" t="s">
        <v>545</v>
      </c>
      <c r="F149" s="271"/>
      <c r="G149" s="218" t="s">
        <v>94</v>
      </c>
      <c r="H149" s="219">
        <v>1.091</v>
      </c>
      <c r="I149" s="220">
        <v>13</v>
      </c>
      <c r="J149" s="220">
        <v>14.18</v>
      </c>
    </row>
    <row r="150" spans="1:10" x14ac:dyDescent="0.3">
      <c r="A150" s="216" t="s">
        <v>532</v>
      </c>
      <c r="B150" s="217" t="s">
        <v>630</v>
      </c>
      <c r="C150" s="216" t="s">
        <v>187</v>
      </c>
      <c r="D150" s="216" t="s">
        <v>631</v>
      </c>
      <c r="E150" s="271" t="s">
        <v>545</v>
      </c>
      <c r="F150" s="271"/>
      <c r="G150" s="218" t="s">
        <v>94</v>
      </c>
      <c r="H150" s="219">
        <v>0.14649999999999999</v>
      </c>
      <c r="I150" s="220">
        <v>8.7799999999999994</v>
      </c>
      <c r="J150" s="220">
        <v>1.28</v>
      </c>
    </row>
    <row r="151" spans="1:10" x14ac:dyDescent="0.3">
      <c r="A151" s="216" t="s">
        <v>532</v>
      </c>
      <c r="B151" s="217" t="s">
        <v>643</v>
      </c>
      <c r="C151" s="216" t="s">
        <v>187</v>
      </c>
      <c r="D151" s="216" t="s">
        <v>644</v>
      </c>
      <c r="E151" s="271" t="s">
        <v>545</v>
      </c>
      <c r="F151" s="271"/>
      <c r="G151" s="218" t="s">
        <v>94</v>
      </c>
      <c r="H151" s="219">
        <v>2.1100000000000001E-2</v>
      </c>
      <c r="I151" s="220">
        <v>8.56</v>
      </c>
      <c r="J151" s="220">
        <v>0.18</v>
      </c>
    </row>
    <row r="152" spans="1:10" x14ac:dyDescent="0.3">
      <c r="A152" s="216" t="s">
        <v>532</v>
      </c>
      <c r="B152" s="217" t="s">
        <v>645</v>
      </c>
      <c r="C152" s="216" t="s">
        <v>412</v>
      </c>
      <c r="D152" s="216" t="s">
        <v>646</v>
      </c>
      <c r="E152" s="271" t="s">
        <v>545</v>
      </c>
      <c r="F152" s="271"/>
      <c r="G152" s="218" t="s">
        <v>170</v>
      </c>
      <c r="H152" s="219">
        <v>0.20748</v>
      </c>
      <c r="I152" s="220">
        <v>3.82</v>
      </c>
      <c r="J152" s="220">
        <v>0.79</v>
      </c>
    </row>
    <row r="153" spans="1:10" ht="26.4" x14ac:dyDescent="0.3">
      <c r="A153" s="216" t="s">
        <v>532</v>
      </c>
      <c r="B153" s="217" t="s">
        <v>647</v>
      </c>
      <c r="C153" s="216" t="s">
        <v>187</v>
      </c>
      <c r="D153" s="216" t="s">
        <v>648</v>
      </c>
      <c r="E153" s="271" t="s">
        <v>545</v>
      </c>
      <c r="F153" s="271"/>
      <c r="G153" s="218" t="s">
        <v>94</v>
      </c>
      <c r="H153" s="219">
        <v>3.9510000000000003E-2</v>
      </c>
      <c r="I153" s="220">
        <v>10.43</v>
      </c>
      <c r="J153" s="220">
        <v>0.41</v>
      </c>
    </row>
    <row r="154" spans="1:10" x14ac:dyDescent="0.3">
      <c r="A154" s="210"/>
      <c r="B154" s="210"/>
      <c r="C154" s="210"/>
      <c r="D154" s="210"/>
      <c r="E154" s="210" t="s">
        <v>521</v>
      </c>
      <c r="F154" s="211"/>
      <c r="G154" s="210" t="s">
        <v>522</v>
      </c>
      <c r="H154" s="211">
        <v>0</v>
      </c>
      <c r="I154" s="210" t="s">
        <v>523</v>
      </c>
      <c r="J154" s="211">
        <v>0</v>
      </c>
    </row>
    <row r="155" spans="1:10" x14ac:dyDescent="0.3">
      <c r="A155" s="210"/>
      <c r="B155" s="210"/>
      <c r="C155" s="210"/>
      <c r="D155" s="210"/>
      <c r="E155" s="210" t="s">
        <v>524</v>
      </c>
      <c r="F155" s="211">
        <v>0</v>
      </c>
      <c r="G155" s="210"/>
      <c r="H155" s="272" t="s">
        <v>525</v>
      </c>
      <c r="I155" s="272"/>
      <c r="J155" s="211">
        <v>34.08</v>
      </c>
    </row>
    <row r="156" spans="1:10" x14ac:dyDescent="0.3">
      <c r="A156" s="273" t="s">
        <v>536</v>
      </c>
      <c r="B156" s="273"/>
      <c r="C156" s="273"/>
      <c r="D156" s="273"/>
      <c r="E156" s="273"/>
      <c r="F156" s="273"/>
      <c r="G156" s="273"/>
      <c r="H156" s="273"/>
      <c r="I156" s="273"/>
      <c r="J156" s="273"/>
    </row>
    <row r="157" spans="1:10" ht="15" thickBot="1" x14ac:dyDescent="0.35">
      <c r="A157" s="274" t="s">
        <v>649</v>
      </c>
      <c r="B157" s="274"/>
      <c r="C157" s="274"/>
      <c r="D157" s="274"/>
      <c r="E157" s="274"/>
      <c r="F157" s="274"/>
      <c r="G157" s="274"/>
      <c r="H157" s="274"/>
      <c r="I157" s="274"/>
      <c r="J157" s="274"/>
    </row>
    <row r="158" spans="1:10" ht="15" thickTop="1" x14ac:dyDescent="0.3">
      <c r="A158" s="212"/>
      <c r="B158" s="212"/>
      <c r="C158" s="212"/>
      <c r="D158" s="212"/>
      <c r="E158" s="212"/>
      <c r="F158" s="212"/>
      <c r="G158" s="212"/>
      <c r="H158" s="212"/>
      <c r="I158" s="212"/>
      <c r="J158" s="212"/>
    </row>
    <row r="159" spans="1:10" x14ac:dyDescent="0.3">
      <c r="A159" s="213" t="s">
        <v>297</v>
      </c>
      <c r="B159" s="214" t="s">
        <v>526</v>
      </c>
      <c r="C159" s="213" t="s">
        <v>527</v>
      </c>
      <c r="D159" s="213" t="s">
        <v>528</v>
      </c>
      <c r="E159" s="276" t="s">
        <v>529</v>
      </c>
      <c r="F159" s="276"/>
      <c r="G159" s="215" t="s">
        <v>530</v>
      </c>
      <c r="H159" s="214" t="s">
        <v>96</v>
      </c>
      <c r="I159" s="214" t="s">
        <v>531</v>
      </c>
      <c r="J159" s="214" t="s">
        <v>2</v>
      </c>
    </row>
    <row r="160" spans="1:10" ht="79.2" x14ac:dyDescent="0.3">
      <c r="A160" s="130" t="s">
        <v>513</v>
      </c>
      <c r="B160" s="131" t="s">
        <v>298</v>
      </c>
      <c r="C160" s="130" t="s">
        <v>168</v>
      </c>
      <c r="D160" s="130" t="s">
        <v>299</v>
      </c>
      <c r="E160" s="275" t="s">
        <v>579</v>
      </c>
      <c r="F160" s="275"/>
      <c r="G160" s="132" t="s">
        <v>94</v>
      </c>
      <c r="H160" s="204">
        <v>1</v>
      </c>
      <c r="I160" s="133">
        <v>29.67</v>
      </c>
      <c r="J160" s="133">
        <v>29.67</v>
      </c>
    </row>
    <row r="161" spans="1:10" ht="39.6" x14ac:dyDescent="0.3">
      <c r="A161" s="205" t="s">
        <v>515</v>
      </c>
      <c r="B161" s="206" t="s">
        <v>628</v>
      </c>
      <c r="C161" s="205" t="s">
        <v>187</v>
      </c>
      <c r="D161" s="205" t="s">
        <v>629</v>
      </c>
      <c r="E161" s="270" t="s">
        <v>555</v>
      </c>
      <c r="F161" s="270"/>
      <c r="G161" s="207" t="s">
        <v>556</v>
      </c>
      <c r="H161" s="208">
        <v>1.3599999999999999E-2</v>
      </c>
      <c r="I161" s="209">
        <v>301.11</v>
      </c>
      <c r="J161" s="209">
        <v>4.09</v>
      </c>
    </row>
    <row r="162" spans="1:10" ht="39.6" x14ac:dyDescent="0.3">
      <c r="A162" s="205" t="s">
        <v>515</v>
      </c>
      <c r="B162" s="206" t="s">
        <v>650</v>
      </c>
      <c r="C162" s="205" t="s">
        <v>187</v>
      </c>
      <c r="D162" s="205" t="s">
        <v>651</v>
      </c>
      <c r="E162" s="270" t="s">
        <v>619</v>
      </c>
      <c r="F162" s="270"/>
      <c r="G162" s="207" t="s">
        <v>180</v>
      </c>
      <c r="H162" s="208">
        <v>0.1014</v>
      </c>
      <c r="I162" s="209">
        <v>9.15</v>
      </c>
      <c r="J162" s="209">
        <v>0.92</v>
      </c>
    </row>
    <row r="163" spans="1:10" ht="26.4" x14ac:dyDescent="0.3">
      <c r="A163" s="205" t="s">
        <v>515</v>
      </c>
      <c r="B163" s="206" t="s">
        <v>626</v>
      </c>
      <c r="C163" s="205" t="s">
        <v>187</v>
      </c>
      <c r="D163" s="205" t="s">
        <v>627</v>
      </c>
      <c r="E163" s="270" t="s">
        <v>619</v>
      </c>
      <c r="F163" s="270"/>
      <c r="G163" s="207" t="s">
        <v>180</v>
      </c>
      <c r="H163" s="208">
        <v>5.0700000000000002E-2</v>
      </c>
      <c r="I163" s="209">
        <v>26.04</v>
      </c>
      <c r="J163" s="209">
        <v>1.32</v>
      </c>
    </row>
    <row r="164" spans="1:10" ht="26.4" x14ac:dyDescent="0.3">
      <c r="A164" s="205" t="s">
        <v>515</v>
      </c>
      <c r="B164" s="206" t="s">
        <v>615</v>
      </c>
      <c r="C164" s="205" t="s">
        <v>187</v>
      </c>
      <c r="D164" s="205" t="s">
        <v>616</v>
      </c>
      <c r="E164" s="270" t="s">
        <v>518</v>
      </c>
      <c r="F164" s="270"/>
      <c r="G164" s="207" t="s">
        <v>159</v>
      </c>
      <c r="H164" s="208">
        <v>0.09</v>
      </c>
      <c r="I164" s="209">
        <v>15.04</v>
      </c>
      <c r="J164" s="209">
        <v>1.35</v>
      </c>
    </row>
    <row r="165" spans="1:10" ht="26.4" x14ac:dyDescent="0.3">
      <c r="A165" s="205" t="s">
        <v>515</v>
      </c>
      <c r="B165" s="206" t="s">
        <v>620</v>
      </c>
      <c r="C165" s="205" t="s">
        <v>168</v>
      </c>
      <c r="D165" s="205" t="s">
        <v>621</v>
      </c>
      <c r="E165" s="270" t="s">
        <v>579</v>
      </c>
      <c r="F165" s="270"/>
      <c r="G165" s="207" t="s">
        <v>95</v>
      </c>
      <c r="H165" s="208">
        <v>0.14050000000000001</v>
      </c>
      <c r="I165" s="209">
        <v>55.87</v>
      </c>
      <c r="J165" s="209">
        <v>7.84</v>
      </c>
    </row>
    <row r="166" spans="1:10" ht="26.4" x14ac:dyDescent="0.3">
      <c r="A166" s="205" t="s">
        <v>515</v>
      </c>
      <c r="B166" s="206" t="s">
        <v>622</v>
      </c>
      <c r="C166" s="205" t="s">
        <v>187</v>
      </c>
      <c r="D166" s="205" t="s">
        <v>623</v>
      </c>
      <c r="E166" s="270" t="s">
        <v>518</v>
      </c>
      <c r="F166" s="270"/>
      <c r="G166" s="207" t="s">
        <v>159</v>
      </c>
      <c r="H166" s="208">
        <v>1.11E-2</v>
      </c>
      <c r="I166" s="209">
        <v>11.56</v>
      </c>
      <c r="J166" s="209">
        <v>0.12</v>
      </c>
    </row>
    <row r="167" spans="1:10" ht="39.6" x14ac:dyDescent="0.3">
      <c r="A167" s="205" t="s">
        <v>515</v>
      </c>
      <c r="B167" s="206" t="s">
        <v>624</v>
      </c>
      <c r="C167" s="205" t="s">
        <v>187</v>
      </c>
      <c r="D167" s="205" t="s">
        <v>625</v>
      </c>
      <c r="E167" s="270" t="s">
        <v>555</v>
      </c>
      <c r="F167" s="270"/>
      <c r="G167" s="207" t="s">
        <v>559</v>
      </c>
      <c r="H167" s="208">
        <v>1.5800000000000002E-2</v>
      </c>
      <c r="I167" s="209">
        <v>140.12</v>
      </c>
      <c r="J167" s="209">
        <v>2.21</v>
      </c>
    </row>
    <row r="168" spans="1:10" x14ac:dyDescent="0.3">
      <c r="A168" s="216" t="s">
        <v>532</v>
      </c>
      <c r="B168" s="217" t="s">
        <v>639</v>
      </c>
      <c r="C168" s="216" t="s">
        <v>412</v>
      </c>
      <c r="D168" s="216" t="s">
        <v>640</v>
      </c>
      <c r="E168" s="271" t="s">
        <v>545</v>
      </c>
      <c r="F168" s="271"/>
      <c r="G168" s="218" t="s">
        <v>170</v>
      </c>
      <c r="H168" s="219">
        <v>0.49586999999999998</v>
      </c>
      <c r="I168" s="220">
        <v>0.41</v>
      </c>
      <c r="J168" s="220">
        <v>0.2</v>
      </c>
    </row>
    <row r="169" spans="1:10" x14ac:dyDescent="0.3">
      <c r="A169" s="216" t="s">
        <v>532</v>
      </c>
      <c r="B169" s="217" t="s">
        <v>652</v>
      </c>
      <c r="C169" s="216" t="s">
        <v>187</v>
      </c>
      <c r="D169" s="216" t="s">
        <v>653</v>
      </c>
      <c r="E169" s="271" t="s">
        <v>545</v>
      </c>
      <c r="F169" s="271"/>
      <c r="G169" s="218" t="s">
        <v>94</v>
      </c>
      <c r="H169" s="219">
        <v>4.5449999999999997E-2</v>
      </c>
      <c r="I169" s="220">
        <v>33.549999999999997</v>
      </c>
      <c r="J169" s="220">
        <v>1.52</v>
      </c>
    </row>
    <row r="170" spans="1:10" x14ac:dyDescent="0.3">
      <c r="A170" s="216" t="s">
        <v>532</v>
      </c>
      <c r="B170" s="217" t="s">
        <v>630</v>
      </c>
      <c r="C170" s="216" t="s">
        <v>187</v>
      </c>
      <c r="D170" s="216" t="s">
        <v>631</v>
      </c>
      <c r="E170" s="271" t="s">
        <v>545</v>
      </c>
      <c r="F170" s="271"/>
      <c r="G170" s="218" t="s">
        <v>94</v>
      </c>
      <c r="H170" s="219">
        <v>0.15579000000000001</v>
      </c>
      <c r="I170" s="220">
        <v>8.7799999999999994</v>
      </c>
      <c r="J170" s="220">
        <v>1.36</v>
      </c>
    </row>
    <row r="171" spans="1:10" x14ac:dyDescent="0.3">
      <c r="A171" s="216" t="s">
        <v>532</v>
      </c>
      <c r="B171" s="217" t="s">
        <v>654</v>
      </c>
      <c r="C171" s="216" t="s">
        <v>655</v>
      </c>
      <c r="D171" s="216" t="s">
        <v>656</v>
      </c>
      <c r="E171" s="271" t="s">
        <v>545</v>
      </c>
      <c r="F171" s="271"/>
      <c r="G171" s="218" t="s">
        <v>95</v>
      </c>
      <c r="H171" s="219">
        <v>1.091</v>
      </c>
      <c r="I171" s="220">
        <v>8.02</v>
      </c>
      <c r="J171" s="220">
        <v>8.74</v>
      </c>
    </row>
    <row r="172" spans="1:10" x14ac:dyDescent="0.3">
      <c r="A172" s="210"/>
      <c r="B172" s="210"/>
      <c r="C172" s="210"/>
      <c r="D172" s="210"/>
      <c r="E172" s="210" t="s">
        <v>521</v>
      </c>
      <c r="F172" s="211"/>
      <c r="G172" s="210" t="s">
        <v>522</v>
      </c>
      <c r="H172" s="211">
        <v>0</v>
      </c>
      <c r="I172" s="210" t="s">
        <v>523</v>
      </c>
      <c r="J172" s="211">
        <v>0</v>
      </c>
    </row>
    <row r="173" spans="1:10" x14ac:dyDescent="0.3">
      <c r="A173" s="210"/>
      <c r="B173" s="210"/>
      <c r="C173" s="210"/>
      <c r="D173" s="210"/>
      <c r="E173" s="210" t="s">
        <v>524</v>
      </c>
      <c r="F173" s="211">
        <v>0</v>
      </c>
      <c r="G173" s="210"/>
      <c r="H173" s="272" t="s">
        <v>525</v>
      </c>
      <c r="I173" s="272"/>
      <c r="J173" s="211">
        <v>38.29</v>
      </c>
    </row>
    <row r="174" spans="1:10" x14ac:dyDescent="0.3">
      <c r="A174" s="273" t="s">
        <v>536</v>
      </c>
      <c r="B174" s="273"/>
      <c r="C174" s="273"/>
      <c r="D174" s="273"/>
      <c r="E174" s="273"/>
      <c r="F174" s="273"/>
      <c r="G174" s="273"/>
      <c r="H174" s="273"/>
      <c r="I174" s="273"/>
      <c r="J174" s="273"/>
    </row>
    <row r="175" spans="1:10" ht="15" thickBot="1" x14ac:dyDescent="0.35">
      <c r="A175" s="274" t="s">
        <v>657</v>
      </c>
      <c r="B175" s="274"/>
      <c r="C175" s="274"/>
      <c r="D175" s="274"/>
      <c r="E175" s="274"/>
      <c r="F175" s="274"/>
      <c r="G175" s="274"/>
      <c r="H175" s="274"/>
      <c r="I175" s="274"/>
      <c r="J175" s="274"/>
    </row>
    <row r="176" spans="1:10" ht="15" thickTop="1" x14ac:dyDescent="0.3">
      <c r="A176" s="212"/>
      <c r="B176" s="212"/>
      <c r="C176" s="212"/>
      <c r="D176" s="212"/>
      <c r="E176" s="212"/>
      <c r="F176" s="212"/>
      <c r="G176" s="212"/>
      <c r="H176" s="212"/>
      <c r="I176" s="212"/>
      <c r="J176" s="212"/>
    </row>
    <row r="177" spans="1:10" x14ac:dyDescent="0.3">
      <c r="A177" s="213" t="s">
        <v>210</v>
      </c>
      <c r="B177" s="214" t="s">
        <v>526</v>
      </c>
      <c r="C177" s="213" t="s">
        <v>527</v>
      </c>
      <c r="D177" s="213" t="s">
        <v>528</v>
      </c>
      <c r="E177" s="276" t="s">
        <v>529</v>
      </c>
      <c r="F177" s="276"/>
      <c r="G177" s="215" t="s">
        <v>530</v>
      </c>
      <c r="H177" s="214" t="s">
        <v>96</v>
      </c>
      <c r="I177" s="214" t="s">
        <v>531</v>
      </c>
      <c r="J177" s="214" t="s">
        <v>2</v>
      </c>
    </row>
    <row r="178" spans="1:10" ht="52.8" x14ac:dyDescent="0.3">
      <c r="A178" s="130" t="s">
        <v>513</v>
      </c>
      <c r="B178" s="131" t="s">
        <v>300</v>
      </c>
      <c r="C178" s="130" t="s">
        <v>168</v>
      </c>
      <c r="D178" s="130" t="s">
        <v>301</v>
      </c>
      <c r="E178" s="275" t="s">
        <v>658</v>
      </c>
      <c r="F178" s="275"/>
      <c r="G178" s="132" t="s">
        <v>180</v>
      </c>
      <c r="H178" s="204">
        <v>1</v>
      </c>
      <c r="I178" s="133">
        <v>82.76</v>
      </c>
      <c r="J178" s="133">
        <v>82.76</v>
      </c>
    </row>
    <row r="179" spans="1:10" ht="26.4" x14ac:dyDescent="0.3">
      <c r="A179" s="205" t="s">
        <v>515</v>
      </c>
      <c r="B179" s="206" t="s">
        <v>582</v>
      </c>
      <c r="C179" s="205" t="s">
        <v>187</v>
      </c>
      <c r="D179" s="205" t="s">
        <v>583</v>
      </c>
      <c r="E179" s="270" t="s">
        <v>518</v>
      </c>
      <c r="F179" s="270"/>
      <c r="G179" s="207" t="s">
        <v>159</v>
      </c>
      <c r="H179" s="208">
        <v>1.61</v>
      </c>
      <c r="I179" s="209">
        <v>20.7</v>
      </c>
      <c r="J179" s="209">
        <v>33.32</v>
      </c>
    </row>
    <row r="180" spans="1:10" ht="39.6" x14ac:dyDescent="0.3">
      <c r="A180" s="205" t="s">
        <v>515</v>
      </c>
      <c r="B180" s="206" t="s">
        <v>659</v>
      </c>
      <c r="C180" s="205" t="s">
        <v>187</v>
      </c>
      <c r="D180" s="205" t="s">
        <v>660</v>
      </c>
      <c r="E180" s="270" t="s">
        <v>518</v>
      </c>
      <c r="F180" s="270"/>
      <c r="G180" s="207" t="s">
        <v>196</v>
      </c>
      <c r="H180" s="208">
        <v>9.1000000000000004E-3</v>
      </c>
      <c r="I180" s="209">
        <v>493.21</v>
      </c>
      <c r="J180" s="209">
        <v>4.4800000000000004</v>
      </c>
    </row>
    <row r="181" spans="1:10" ht="26.4" x14ac:dyDescent="0.3">
      <c r="A181" s="205" t="s">
        <v>515</v>
      </c>
      <c r="B181" s="206" t="s">
        <v>541</v>
      </c>
      <c r="C181" s="205" t="s">
        <v>187</v>
      </c>
      <c r="D181" s="205" t="s">
        <v>542</v>
      </c>
      <c r="E181" s="270" t="s">
        <v>518</v>
      </c>
      <c r="F181" s="270"/>
      <c r="G181" s="207" t="s">
        <v>159</v>
      </c>
      <c r="H181" s="208">
        <v>0.80500000000000005</v>
      </c>
      <c r="I181" s="209">
        <v>16.32</v>
      </c>
      <c r="J181" s="209">
        <v>13.13</v>
      </c>
    </row>
    <row r="182" spans="1:10" ht="26.4" x14ac:dyDescent="0.3">
      <c r="A182" s="205" t="s">
        <v>515</v>
      </c>
      <c r="B182" s="206" t="s">
        <v>661</v>
      </c>
      <c r="C182" s="205" t="s">
        <v>187</v>
      </c>
      <c r="D182" s="205" t="s">
        <v>662</v>
      </c>
      <c r="E182" s="270" t="s">
        <v>579</v>
      </c>
      <c r="F182" s="270"/>
      <c r="G182" s="207" t="s">
        <v>95</v>
      </c>
      <c r="H182" s="208">
        <v>0.1</v>
      </c>
      <c r="I182" s="209">
        <v>56.94</v>
      </c>
      <c r="J182" s="209">
        <v>5.69</v>
      </c>
    </row>
    <row r="183" spans="1:10" x14ac:dyDescent="0.3">
      <c r="A183" s="216" t="s">
        <v>532</v>
      </c>
      <c r="B183" s="217" t="s">
        <v>663</v>
      </c>
      <c r="C183" s="216" t="s">
        <v>187</v>
      </c>
      <c r="D183" s="216" t="s">
        <v>664</v>
      </c>
      <c r="E183" s="271" t="s">
        <v>545</v>
      </c>
      <c r="F183" s="271"/>
      <c r="G183" s="218" t="s">
        <v>94</v>
      </c>
      <c r="H183" s="219">
        <v>0.53900000000000003</v>
      </c>
      <c r="I183" s="220">
        <v>10.17</v>
      </c>
      <c r="J183" s="220">
        <v>5.48</v>
      </c>
    </row>
    <row r="184" spans="1:10" ht="26.4" x14ac:dyDescent="0.3">
      <c r="A184" s="216" t="s">
        <v>532</v>
      </c>
      <c r="B184" s="217" t="s">
        <v>665</v>
      </c>
      <c r="C184" s="216" t="s">
        <v>187</v>
      </c>
      <c r="D184" s="216" t="s">
        <v>666</v>
      </c>
      <c r="E184" s="271" t="s">
        <v>545</v>
      </c>
      <c r="F184" s="271"/>
      <c r="G184" s="218" t="s">
        <v>170</v>
      </c>
      <c r="H184" s="219">
        <v>28.31</v>
      </c>
      <c r="I184" s="220">
        <v>0.73</v>
      </c>
      <c r="J184" s="220">
        <v>20.66</v>
      </c>
    </row>
    <row r="185" spans="1:10" x14ac:dyDescent="0.3">
      <c r="A185" s="210"/>
      <c r="B185" s="210"/>
      <c r="C185" s="210"/>
      <c r="D185" s="210"/>
      <c r="E185" s="210" t="s">
        <v>521</v>
      </c>
      <c r="F185" s="211"/>
      <c r="G185" s="210" t="s">
        <v>522</v>
      </c>
      <c r="H185" s="211">
        <v>0</v>
      </c>
      <c r="I185" s="210" t="s">
        <v>523</v>
      </c>
      <c r="J185" s="211">
        <v>0</v>
      </c>
    </row>
    <row r="186" spans="1:10" x14ac:dyDescent="0.3">
      <c r="A186" s="210"/>
      <c r="B186" s="210"/>
      <c r="C186" s="210"/>
      <c r="D186" s="210"/>
      <c r="E186" s="210" t="s">
        <v>524</v>
      </c>
      <c r="F186" s="211">
        <v>0</v>
      </c>
      <c r="G186" s="210"/>
      <c r="H186" s="272" t="s">
        <v>525</v>
      </c>
      <c r="I186" s="272"/>
      <c r="J186" s="211">
        <v>106.81</v>
      </c>
    </row>
    <row r="187" spans="1:10" x14ac:dyDescent="0.3">
      <c r="A187" s="273" t="s">
        <v>536</v>
      </c>
      <c r="B187" s="273"/>
      <c r="C187" s="273"/>
      <c r="D187" s="273"/>
      <c r="E187" s="273"/>
      <c r="F187" s="273"/>
      <c r="G187" s="273"/>
      <c r="H187" s="273"/>
      <c r="I187" s="273"/>
      <c r="J187" s="273"/>
    </row>
    <row r="188" spans="1:10" ht="15" thickBot="1" x14ac:dyDescent="0.35">
      <c r="A188" s="274" t="s">
        <v>667</v>
      </c>
      <c r="B188" s="274"/>
      <c r="C188" s="274"/>
      <c r="D188" s="274"/>
      <c r="E188" s="274"/>
      <c r="F188" s="274"/>
      <c r="G188" s="274"/>
      <c r="H188" s="274"/>
      <c r="I188" s="274"/>
      <c r="J188" s="274"/>
    </row>
    <row r="189" spans="1:10" ht="15" thickTop="1" x14ac:dyDescent="0.3">
      <c r="A189" s="212"/>
      <c r="B189" s="212"/>
      <c r="C189" s="212"/>
      <c r="D189" s="212"/>
      <c r="E189" s="212"/>
      <c r="F189" s="212"/>
      <c r="G189" s="212"/>
      <c r="H189" s="212"/>
      <c r="I189" s="212"/>
      <c r="J189" s="212"/>
    </row>
    <row r="190" spans="1:10" x14ac:dyDescent="0.3">
      <c r="A190" s="213" t="s">
        <v>302</v>
      </c>
      <c r="B190" s="214" t="s">
        <v>526</v>
      </c>
      <c r="C190" s="213" t="s">
        <v>527</v>
      </c>
      <c r="D190" s="213" t="s">
        <v>528</v>
      </c>
      <c r="E190" s="276" t="s">
        <v>529</v>
      </c>
      <c r="F190" s="276"/>
      <c r="G190" s="215" t="s">
        <v>530</v>
      </c>
      <c r="H190" s="214" t="s">
        <v>96</v>
      </c>
      <c r="I190" s="214" t="s">
        <v>531</v>
      </c>
      <c r="J190" s="214" t="s">
        <v>2</v>
      </c>
    </row>
    <row r="191" spans="1:10" ht="39.6" x14ac:dyDescent="0.3">
      <c r="A191" s="130" t="s">
        <v>513</v>
      </c>
      <c r="B191" s="131" t="s">
        <v>271</v>
      </c>
      <c r="C191" s="130" t="s">
        <v>168</v>
      </c>
      <c r="D191" s="130" t="s">
        <v>272</v>
      </c>
      <c r="E191" s="275" t="s">
        <v>658</v>
      </c>
      <c r="F191" s="275"/>
      <c r="G191" s="132" t="s">
        <v>180</v>
      </c>
      <c r="H191" s="204">
        <v>1</v>
      </c>
      <c r="I191" s="133">
        <v>84.17</v>
      </c>
      <c r="J191" s="133">
        <v>84.17</v>
      </c>
    </row>
    <row r="192" spans="1:10" ht="26.4" x14ac:dyDescent="0.3">
      <c r="A192" s="205" t="s">
        <v>515</v>
      </c>
      <c r="B192" s="206" t="s">
        <v>582</v>
      </c>
      <c r="C192" s="205" t="s">
        <v>187</v>
      </c>
      <c r="D192" s="205" t="s">
        <v>583</v>
      </c>
      <c r="E192" s="270" t="s">
        <v>518</v>
      </c>
      <c r="F192" s="270"/>
      <c r="G192" s="207" t="s">
        <v>159</v>
      </c>
      <c r="H192" s="208">
        <v>1.1399999999999999</v>
      </c>
      <c r="I192" s="209">
        <v>20.7</v>
      </c>
      <c r="J192" s="209">
        <v>23.59</v>
      </c>
    </row>
    <row r="193" spans="1:10" ht="26.4" x14ac:dyDescent="0.3">
      <c r="A193" s="205" t="s">
        <v>515</v>
      </c>
      <c r="B193" s="206" t="s">
        <v>541</v>
      </c>
      <c r="C193" s="205" t="s">
        <v>187</v>
      </c>
      <c r="D193" s="205" t="s">
        <v>542</v>
      </c>
      <c r="E193" s="270" t="s">
        <v>518</v>
      </c>
      <c r="F193" s="270"/>
      <c r="G193" s="207" t="s">
        <v>159</v>
      </c>
      <c r="H193" s="208">
        <v>0.88</v>
      </c>
      <c r="I193" s="209">
        <v>16.32</v>
      </c>
      <c r="J193" s="209">
        <v>14.36</v>
      </c>
    </row>
    <row r="194" spans="1:10" ht="39.6" x14ac:dyDescent="0.3">
      <c r="A194" s="205" t="s">
        <v>515</v>
      </c>
      <c r="B194" s="206" t="s">
        <v>659</v>
      </c>
      <c r="C194" s="205" t="s">
        <v>187</v>
      </c>
      <c r="D194" s="205" t="s">
        <v>660</v>
      </c>
      <c r="E194" s="270" t="s">
        <v>518</v>
      </c>
      <c r="F194" s="270"/>
      <c r="G194" s="207" t="s">
        <v>196</v>
      </c>
      <c r="H194" s="208">
        <v>1.38E-2</v>
      </c>
      <c r="I194" s="209">
        <v>493.21</v>
      </c>
      <c r="J194" s="209">
        <v>6.8</v>
      </c>
    </row>
    <row r="195" spans="1:10" ht="26.4" x14ac:dyDescent="0.3">
      <c r="A195" s="216" t="s">
        <v>532</v>
      </c>
      <c r="B195" s="217" t="s">
        <v>665</v>
      </c>
      <c r="C195" s="216" t="s">
        <v>187</v>
      </c>
      <c r="D195" s="216" t="s">
        <v>666</v>
      </c>
      <c r="E195" s="271" t="s">
        <v>545</v>
      </c>
      <c r="F195" s="271"/>
      <c r="G195" s="218" t="s">
        <v>170</v>
      </c>
      <c r="H195" s="219">
        <v>54</v>
      </c>
      <c r="I195" s="220">
        <v>0.73</v>
      </c>
      <c r="J195" s="220">
        <v>39.42</v>
      </c>
    </row>
    <row r="196" spans="1:10" x14ac:dyDescent="0.3">
      <c r="A196" s="210"/>
      <c r="B196" s="210"/>
      <c r="C196" s="210"/>
      <c r="D196" s="210"/>
      <c r="E196" s="210" t="s">
        <v>521</v>
      </c>
      <c r="F196" s="211"/>
      <c r="G196" s="210" t="s">
        <v>522</v>
      </c>
      <c r="H196" s="211">
        <v>0</v>
      </c>
      <c r="I196" s="210" t="s">
        <v>523</v>
      </c>
      <c r="J196" s="211">
        <v>0</v>
      </c>
    </row>
    <row r="197" spans="1:10" x14ac:dyDescent="0.3">
      <c r="A197" s="210"/>
      <c r="B197" s="210"/>
      <c r="C197" s="210"/>
      <c r="D197" s="210"/>
      <c r="E197" s="210" t="s">
        <v>524</v>
      </c>
      <c r="F197" s="211">
        <v>0</v>
      </c>
      <c r="G197" s="210"/>
      <c r="H197" s="272" t="s">
        <v>525</v>
      </c>
      <c r="I197" s="272"/>
      <c r="J197" s="211">
        <v>108.63</v>
      </c>
    </row>
    <row r="198" spans="1:10" x14ac:dyDescent="0.3">
      <c r="A198" s="273" t="s">
        <v>536</v>
      </c>
      <c r="B198" s="273"/>
      <c r="C198" s="273"/>
      <c r="D198" s="273"/>
      <c r="E198" s="273"/>
      <c r="F198" s="273"/>
      <c r="G198" s="273"/>
      <c r="H198" s="273"/>
      <c r="I198" s="273"/>
      <c r="J198" s="273"/>
    </row>
    <row r="199" spans="1:10" ht="15" thickBot="1" x14ac:dyDescent="0.35">
      <c r="A199" s="274" t="s">
        <v>668</v>
      </c>
      <c r="B199" s="274"/>
      <c r="C199" s="274"/>
      <c r="D199" s="274"/>
      <c r="E199" s="274"/>
      <c r="F199" s="274"/>
      <c r="G199" s="274"/>
      <c r="H199" s="274"/>
      <c r="I199" s="274"/>
      <c r="J199" s="274"/>
    </row>
    <row r="200" spans="1:10" ht="15" thickTop="1" x14ac:dyDescent="0.3">
      <c r="A200" s="212"/>
      <c r="B200" s="212"/>
      <c r="C200" s="212"/>
      <c r="D200" s="212"/>
      <c r="E200" s="212"/>
      <c r="F200" s="212"/>
      <c r="G200" s="212"/>
      <c r="H200" s="212"/>
      <c r="I200" s="212"/>
      <c r="J200" s="212"/>
    </row>
    <row r="201" spans="1:10" x14ac:dyDescent="0.3">
      <c r="A201" s="213" t="s">
        <v>215</v>
      </c>
      <c r="B201" s="214" t="s">
        <v>526</v>
      </c>
      <c r="C201" s="213" t="s">
        <v>527</v>
      </c>
      <c r="D201" s="213" t="s">
        <v>528</v>
      </c>
      <c r="E201" s="276" t="s">
        <v>529</v>
      </c>
      <c r="F201" s="276"/>
      <c r="G201" s="215" t="s">
        <v>530</v>
      </c>
      <c r="H201" s="214" t="s">
        <v>96</v>
      </c>
      <c r="I201" s="214" t="s">
        <v>531</v>
      </c>
      <c r="J201" s="214" t="s">
        <v>2</v>
      </c>
    </row>
    <row r="202" spans="1:10" ht="52.8" x14ac:dyDescent="0.3">
      <c r="A202" s="130" t="s">
        <v>513</v>
      </c>
      <c r="B202" s="131" t="s">
        <v>303</v>
      </c>
      <c r="C202" s="130" t="s">
        <v>168</v>
      </c>
      <c r="D202" s="130" t="s">
        <v>304</v>
      </c>
      <c r="E202" s="275" t="s">
        <v>669</v>
      </c>
      <c r="F202" s="275"/>
      <c r="G202" s="132" t="s">
        <v>170</v>
      </c>
      <c r="H202" s="204">
        <v>1</v>
      </c>
      <c r="I202" s="133">
        <v>3304.83</v>
      </c>
      <c r="J202" s="133">
        <v>3304.83</v>
      </c>
    </row>
    <row r="203" spans="1:10" ht="52.8" x14ac:dyDescent="0.3">
      <c r="A203" s="205" t="s">
        <v>515</v>
      </c>
      <c r="B203" s="206" t="s">
        <v>670</v>
      </c>
      <c r="C203" s="205" t="s">
        <v>168</v>
      </c>
      <c r="D203" s="205" t="s">
        <v>671</v>
      </c>
      <c r="E203" s="270" t="s">
        <v>669</v>
      </c>
      <c r="F203" s="270"/>
      <c r="G203" s="207" t="s">
        <v>170</v>
      </c>
      <c r="H203" s="208">
        <v>2</v>
      </c>
      <c r="I203" s="209">
        <v>91.58</v>
      </c>
      <c r="J203" s="209">
        <v>183.16</v>
      </c>
    </row>
    <row r="204" spans="1:10" ht="39.6" x14ac:dyDescent="0.3">
      <c r="A204" s="205" t="s">
        <v>515</v>
      </c>
      <c r="B204" s="206" t="s">
        <v>672</v>
      </c>
      <c r="C204" s="205" t="s">
        <v>168</v>
      </c>
      <c r="D204" s="205" t="s">
        <v>673</v>
      </c>
      <c r="E204" s="270">
        <v>339</v>
      </c>
      <c r="F204" s="270"/>
      <c r="G204" s="207" t="s">
        <v>107</v>
      </c>
      <c r="H204" s="208">
        <v>3.25</v>
      </c>
      <c r="I204" s="209">
        <v>30.04</v>
      </c>
      <c r="J204" s="209">
        <v>97.63</v>
      </c>
    </row>
    <row r="205" spans="1:10" ht="26.4" x14ac:dyDescent="0.3">
      <c r="A205" s="205" t="s">
        <v>515</v>
      </c>
      <c r="B205" s="206" t="s">
        <v>674</v>
      </c>
      <c r="C205" s="205" t="s">
        <v>187</v>
      </c>
      <c r="D205" s="205" t="s">
        <v>675</v>
      </c>
      <c r="E205" s="270" t="s">
        <v>669</v>
      </c>
      <c r="F205" s="270"/>
      <c r="G205" s="207" t="s">
        <v>180</v>
      </c>
      <c r="H205" s="208">
        <v>5.3624999999999998</v>
      </c>
      <c r="I205" s="209">
        <v>443.03</v>
      </c>
      <c r="J205" s="209">
        <v>2375.7399999999998</v>
      </c>
    </row>
    <row r="206" spans="1:10" ht="26.4" x14ac:dyDescent="0.3">
      <c r="A206" s="205" t="s">
        <v>515</v>
      </c>
      <c r="B206" s="206" t="s">
        <v>676</v>
      </c>
      <c r="C206" s="205" t="s">
        <v>168</v>
      </c>
      <c r="D206" s="205" t="s">
        <v>677</v>
      </c>
      <c r="E206" s="270" t="s">
        <v>669</v>
      </c>
      <c r="F206" s="270"/>
      <c r="G206" s="207" t="s">
        <v>170</v>
      </c>
      <c r="H206" s="208">
        <v>2</v>
      </c>
      <c r="I206" s="209">
        <v>126.57</v>
      </c>
      <c r="J206" s="209">
        <v>253.14</v>
      </c>
    </row>
    <row r="207" spans="1:10" ht="39.6" x14ac:dyDescent="0.3">
      <c r="A207" s="205" t="s">
        <v>515</v>
      </c>
      <c r="B207" s="206" t="s">
        <v>678</v>
      </c>
      <c r="C207" s="205" t="s">
        <v>168</v>
      </c>
      <c r="D207" s="205" t="s">
        <v>679</v>
      </c>
      <c r="E207" s="270">
        <v>339</v>
      </c>
      <c r="F207" s="270"/>
      <c r="G207" s="207" t="s">
        <v>107</v>
      </c>
      <c r="H207" s="208">
        <v>3.25</v>
      </c>
      <c r="I207" s="209">
        <v>52.34</v>
      </c>
      <c r="J207" s="209">
        <v>170.1</v>
      </c>
    </row>
    <row r="208" spans="1:10" ht="26.4" x14ac:dyDescent="0.3">
      <c r="A208" s="205" t="s">
        <v>515</v>
      </c>
      <c r="B208" s="206" t="s">
        <v>680</v>
      </c>
      <c r="C208" s="205" t="s">
        <v>168</v>
      </c>
      <c r="D208" s="205" t="s">
        <v>681</v>
      </c>
      <c r="E208" s="270" t="s">
        <v>518</v>
      </c>
      <c r="F208" s="270"/>
      <c r="G208" s="207" t="s">
        <v>180</v>
      </c>
      <c r="H208" s="208">
        <v>5.3624999999999998</v>
      </c>
      <c r="I208" s="209">
        <v>41.97</v>
      </c>
      <c r="J208" s="209">
        <v>225.06</v>
      </c>
    </row>
    <row r="209" spans="1:10" x14ac:dyDescent="0.3">
      <c r="A209" s="210"/>
      <c r="B209" s="210"/>
      <c r="C209" s="210"/>
      <c r="D209" s="210"/>
      <c r="E209" s="210" t="s">
        <v>521</v>
      </c>
      <c r="F209" s="211"/>
      <c r="G209" s="210" t="s">
        <v>522</v>
      </c>
      <c r="H209" s="211">
        <v>0</v>
      </c>
      <c r="I209" s="210" t="s">
        <v>523</v>
      </c>
      <c r="J209" s="211">
        <v>0</v>
      </c>
    </row>
    <row r="210" spans="1:10" ht="15" thickBot="1" x14ac:dyDescent="0.35">
      <c r="A210" s="210"/>
      <c r="B210" s="210"/>
      <c r="C210" s="210"/>
      <c r="D210" s="210"/>
      <c r="E210" s="210" t="s">
        <v>524</v>
      </c>
      <c r="F210" s="211">
        <v>0</v>
      </c>
      <c r="G210" s="210"/>
      <c r="H210" s="272" t="s">
        <v>525</v>
      </c>
      <c r="I210" s="272"/>
      <c r="J210" s="211">
        <v>4265.54</v>
      </c>
    </row>
    <row r="211" spans="1:10" ht="15" thickTop="1" x14ac:dyDescent="0.3">
      <c r="A211" s="212"/>
      <c r="B211" s="212"/>
      <c r="C211" s="212"/>
      <c r="D211" s="212"/>
      <c r="E211" s="212"/>
      <c r="F211" s="212"/>
      <c r="G211" s="212"/>
      <c r="H211" s="212"/>
      <c r="I211" s="212"/>
      <c r="J211" s="212"/>
    </row>
    <row r="212" spans="1:10" x14ac:dyDescent="0.3">
      <c r="A212" s="213" t="s">
        <v>318</v>
      </c>
      <c r="B212" s="214" t="s">
        <v>526</v>
      </c>
      <c r="C212" s="213" t="s">
        <v>527</v>
      </c>
      <c r="D212" s="213" t="s">
        <v>528</v>
      </c>
      <c r="E212" s="276" t="s">
        <v>529</v>
      </c>
      <c r="F212" s="276"/>
      <c r="G212" s="215" t="s">
        <v>530</v>
      </c>
      <c r="H212" s="214" t="s">
        <v>96</v>
      </c>
      <c r="I212" s="214" t="s">
        <v>531</v>
      </c>
      <c r="J212" s="214" t="s">
        <v>2</v>
      </c>
    </row>
    <row r="213" spans="1:10" ht="52.8" x14ac:dyDescent="0.3">
      <c r="A213" s="130" t="s">
        <v>513</v>
      </c>
      <c r="B213" s="131" t="s">
        <v>316</v>
      </c>
      <c r="C213" s="130" t="s">
        <v>168</v>
      </c>
      <c r="D213" s="130" t="s">
        <v>317</v>
      </c>
      <c r="E213" s="275" t="s">
        <v>682</v>
      </c>
      <c r="F213" s="275"/>
      <c r="G213" s="132" t="s">
        <v>180</v>
      </c>
      <c r="H213" s="204">
        <v>1</v>
      </c>
      <c r="I213" s="133">
        <v>505.25</v>
      </c>
      <c r="J213" s="133">
        <v>505.25</v>
      </c>
    </row>
    <row r="214" spans="1:10" ht="39.6" x14ac:dyDescent="0.3">
      <c r="A214" s="216" t="s">
        <v>532</v>
      </c>
      <c r="B214" s="217" t="s">
        <v>683</v>
      </c>
      <c r="C214" s="216" t="s">
        <v>635</v>
      </c>
      <c r="D214" s="216" t="s">
        <v>684</v>
      </c>
      <c r="E214" s="271" t="s">
        <v>685</v>
      </c>
      <c r="F214" s="271"/>
      <c r="G214" s="218" t="s">
        <v>180</v>
      </c>
      <c r="H214" s="219">
        <v>1</v>
      </c>
      <c r="I214" s="220">
        <v>505.25</v>
      </c>
      <c r="J214" s="220">
        <v>505.25</v>
      </c>
    </row>
    <row r="215" spans="1:10" x14ac:dyDescent="0.3">
      <c r="A215" s="210"/>
      <c r="B215" s="210"/>
      <c r="C215" s="210"/>
      <c r="D215" s="210"/>
      <c r="E215" s="210" t="s">
        <v>521</v>
      </c>
      <c r="F215" s="211"/>
      <c r="G215" s="210" t="s">
        <v>522</v>
      </c>
      <c r="H215" s="211">
        <v>0</v>
      </c>
      <c r="I215" s="210" t="s">
        <v>523</v>
      </c>
      <c r="J215" s="211">
        <v>0</v>
      </c>
    </row>
    <row r="216" spans="1:10" x14ac:dyDescent="0.3">
      <c r="A216" s="210"/>
      <c r="B216" s="210"/>
      <c r="C216" s="210"/>
      <c r="D216" s="210"/>
      <c r="E216" s="210" t="s">
        <v>524</v>
      </c>
      <c r="F216" s="211">
        <v>0</v>
      </c>
      <c r="G216" s="210"/>
      <c r="H216" s="272" t="s">
        <v>525</v>
      </c>
      <c r="I216" s="272"/>
      <c r="J216" s="211">
        <v>652.12</v>
      </c>
    </row>
    <row r="217" spans="1:10" x14ac:dyDescent="0.3">
      <c r="A217" s="273" t="s">
        <v>536</v>
      </c>
      <c r="B217" s="273"/>
      <c r="C217" s="273"/>
      <c r="D217" s="273"/>
      <c r="E217" s="273"/>
      <c r="F217" s="273"/>
      <c r="G217" s="273"/>
      <c r="H217" s="273"/>
      <c r="I217" s="273"/>
      <c r="J217" s="273"/>
    </row>
    <row r="218" spans="1:10" ht="15" thickBot="1" x14ac:dyDescent="0.35">
      <c r="A218" s="274" t="s">
        <v>686</v>
      </c>
      <c r="B218" s="274"/>
      <c r="C218" s="274"/>
      <c r="D218" s="274"/>
      <c r="E218" s="274"/>
      <c r="F218" s="274"/>
      <c r="G218" s="274"/>
      <c r="H218" s="274"/>
      <c r="I218" s="274"/>
      <c r="J218" s="274"/>
    </row>
    <row r="219" spans="1:10" ht="15" thickTop="1" x14ac:dyDescent="0.3">
      <c r="A219" s="212"/>
      <c r="B219" s="212"/>
      <c r="C219" s="212"/>
      <c r="D219" s="212"/>
      <c r="E219" s="212"/>
      <c r="F219" s="212"/>
      <c r="G219" s="212"/>
      <c r="H219" s="212"/>
      <c r="I219" s="212"/>
      <c r="J219" s="212"/>
    </row>
    <row r="220" spans="1:10" x14ac:dyDescent="0.3">
      <c r="A220" s="213" t="s">
        <v>383</v>
      </c>
      <c r="B220" s="214" t="s">
        <v>526</v>
      </c>
      <c r="C220" s="213" t="s">
        <v>527</v>
      </c>
      <c r="D220" s="213" t="s">
        <v>528</v>
      </c>
      <c r="E220" s="276" t="s">
        <v>529</v>
      </c>
      <c r="F220" s="276"/>
      <c r="G220" s="215" t="s">
        <v>530</v>
      </c>
      <c r="H220" s="214" t="s">
        <v>96</v>
      </c>
      <c r="I220" s="214" t="s">
        <v>531</v>
      </c>
      <c r="J220" s="214" t="s">
        <v>2</v>
      </c>
    </row>
    <row r="221" spans="1:10" ht="26.4" x14ac:dyDescent="0.3">
      <c r="A221" s="130" t="s">
        <v>513</v>
      </c>
      <c r="B221" s="131" t="s">
        <v>323</v>
      </c>
      <c r="C221" s="130" t="s">
        <v>168</v>
      </c>
      <c r="D221" s="130" t="s">
        <v>324</v>
      </c>
      <c r="E221" s="275" t="s">
        <v>682</v>
      </c>
      <c r="F221" s="275"/>
      <c r="G221" s="132" t="s">
        <v>180</v>
      </c>
      <c r="H221" s="204">
        <v>1</v>
      </c>
      <c r="I221" s="133">
        <v>112.97</v>
      </c>
      <c r="J221" s="133">
        <v>112.97</v>
      </c>
    </row>
    <row r="222" spans="1:10" ht="26.4" x14ac:dyDescent="0.3">
      <c r="A222" s="205" t="s">
        <v>515</v>
      </c>
      <c r="B222" s="206" t="s">
        <v>541</v>
      </c>
      <c r="C222" s="205" t="s">
        <v>187</v>
      </c>
      <c r="D222" s="205" t="s">
        <v>542</v>
      </c>
      <c r="E222" s="270" t="s">
        <v>518</v>
      </c>
      <c r="F222" s="270"/>
      <c r="G222" s="207" t="s">
        <v>159</v>
      </c>
      <c r="H222" s="208">
        <v>1.1000000000000001</v>
      </c>
      <c r="I222" s="209">
        <v>16.32</v>
      </c>
      <c r="J222" s="209">
        <v>17.95</v>
      </c>
    </row>
    <row r="223" spans="1:10" ht="26.4" x14ac:dyDescent="0.3">
      <c r="A223" s="205" t="s">
        <v>515</v>
      </c>
      <c r="B223" s="206" t="s">
        <v>582</v>
      </c>
      <c r="C223" s="205" t="s">
        <v>187</v>
      </c>
      <c r="D223" s="205" t="s">
        <v>583</v>
      </c>
      <c r="E223" s="270" t="s">
        <v>518</v>
      </c>
      <c r="F223" s="270"/>
      <c r="G223" s="207" t="s">
        <v>159</v>
      </c>
      <c r="H223" s="208">
        <v>1</v>
      </c>
      <c r="I223" s="209">
        <v>20.7</v>
      </c>
      <c r="J223" s="209">
        <v>20.7</v>
      </c>
    </row>
    <row r="224" spans="1:10" ht="26.4" x14ac:dyDescent="0.3">
      <c r="A224" s="216" t="s">
        <v>532</v>
      </c>
      <c r="B224" s="217" t="s">
        <v>687</v>
      </c>
      <c r="C224" s="216" t="s">
        <v>187</v>
      </c>
      <c r="D224" s="216" t="s">
        <v>688</v>
      </c>
      <c r="E224" s="271" t="s">
        <v>545</v>
      </c>
      <c r="F224" s="271"/>
      <c r="G224" s="218" t="s">
        <v>196</v>
      </c>
      <c r="H224" s="219">
        <v>2.4E-2</v>
      </c>
      <c r="I224" s="220">
        <v>115</v>
      </c>
      <c r="J224" s="220">
        <v>2.76</v>
      </c>
    </row>
    <row r="225" spans="1:10" x14ac:dyDescent="0.3">
      <c r="A225" s="216" t="s">
        <v>532</v>
      </c>
      <c r="B225" s="217" t="s">
        <v>689</v>
      </c>
      <c r="C225" s="216" t="s">
        <v>187</v>
      </c>
      <c r="D225" s="216" t="s">
        <v>690</v>
      </c>
      <c r="E225" s="271" t="s">
        <v>545</v>
      </c>
      <c r="F225" s="271"/>
      <c r="G225" s="218" t="s">
        <v>94</v>
      </c>
      <c r="H225" s="219">
        <v>4.8</v>
      </c>
      <c r="I225" s="220">
        <v>0.7</v>
      </c>
      <c r="J225" s="220">
        <v>3.36</v>
      </c>
    </row>
    <row r="226" spans="1:10" ht="39.6" x14ac:dyDescent="0.3">
      <c r="A226" s="216" t="s">
        <v>532</v>
      </c>
      <c r="B226" s="217" t="s">
        <v>691</v>
      </c>
      <c r="C226" s="216" t="s">
        <v>187</v>
      </c>
      <c r="D226" s="216" t="s">
        <v>692</v>
      </c>
      <c r="E226" s="271" t="s">
        <v>545</v>
      </c>
      <c r="F226" s="271"/>
      <c r="G226" s="218" t="s">
        <v>180</v>
      </c>
      <c r="H226" s="219">
        <v>1.05</v>
      </c>
      <c r="I226" s="220">
        <v>64.959999999999994</v>
      </c>
      <c r="J226" s="220">
        <v>68.2</v>
      </c>
    </row>
    <row r="227" spans="1:10" x14ac:dyDescent="0.3">
      <c r="A227" s="210"/>
      <c r="B227" s="210"/>
      <c r="C227" s="210"/>
      <c r="D227" s="210"/>
      <c r="E227" s="210" t="s">
        <v>521</v>
      </c>
      <c r="F227" s="211"/>
      <c r="G227" s="210" t="s">
        <v>522</v>
      </c>
      <c r="H227" s="211">
        <v>0</v>
      </c>
      <c r="I227" s="210" t="s">
        <v>523</v>
      </c>
      <c r="J227" s="211">
        <v>0</v>
      </c>
    </row>
    <row r="228" spans="1:10" x14ac:dyDescent="0.3">
      <c r="A228" s="210"/>
      <c r="B228" s="210"/>
      <c r="C228" s="210"/>
      <c r="D228" s="210"/>
      <c r="E228" s="210" t="s">
        <v>524</v>
      </c>
      <c r="F228" s="211">
        <v>0</v>
      </c>
      <c r="G228" s="210"/>
      <c r="H228" s="272" t="s">
        <v>525</v>
      </c>
      <c r="I228" s="272"/>
      <c r="J228" s="211">
        <v>145.81</v>
      </c>
    </row>
    <row r="229" spans="1:10" x14ac:dyDescent="0.3">
      <c r="A229" s="273" t="s">
        <v>536</v>
      </c>
      <c r="B229" s="273"/>
      <c r="C229" s="273"/>
      <c r="D229" s="273"/>
      <c r="E229" s="273"/>
      <c r="F229" s="273"/>
      <c r="G229" s="273"/>
      <c r="H229" s="273"/>
      <c r="I229" s="273"/>
      <c r="J229" s="273"/>
    </row>
    <row r="230" spans="1:10" ht="15" thickBot="1" x14ac:dyDescent="0.35">
      <c r="A230" s="274" t="s">
        <v>693</v>
      </c>
      <c r="B230" s="274"/>
      <c r="C230" s="274"/>
      <c r="D230" s="274"/>
      <c r="E230" s="274"/>
      <c r="F230" s="274"/>
      <c r="G230" s="274"/>
      <c r="H230" s="274"/>
      <c r="I230" s="274"/>
      <c r="J230" s="274"/>
    </row>
    <row r="231" spans="1:10" ht="15" thickTop="1" x14ac:dyDescent="0.3">
      <c r="A231" s="212"/>
      <c r="B231" s="212"/>
      <c r="C231" s="212"/>
      <c r="D231" s="212"/>
      <c r="E231" s="212"/>
      <c r="F231" s="212"/>
      <c r="G231" s="212"/>
      <c r="H231" s="212"/>
      <c r="I231" s="212"/>
      <c r="J231" s="212"/>
    </row>
    <row r="232" spans="1:10" x14ac:dyDescent="0.3">
      <c r="A232" s="213" t="s">
        <v>384</v>
      </c>
      <c r="B232" s="214" t="s">
        <v>526</v>
      </c>
      <c r="C232" s="213" t="s">
        <v>527</v>
      </c>
      <c r="D232" s="213" t="s">
        <v>528</v>
      </c>
      <c r="E232" s="276" t="s">
        <v>529</v>
      </c>
      <c r="F232" s="276"/>
      <c r="G232" s="215" t="s">
        <v>530</v>
      </c>
      <c r="H232" s="214" t="s">
        <v>96</v>
      </c>
      <c r="I232" s="214" t="s">
        <v>531</v>
      </c>
      <c r="J232" s="214" t="s">
        <v>2</v>
      </c>
    </row>
    <row r="233" spans="1:10" ht="39.6" x14ac:dyDescent="0.3">
      <c r="A233" s="130" t="s">
        <v>513</v>
      </c>
      <c r="B233" s="131" t="s">
        <v>385</v>
      </c>
      <c r="C233" s="130" t="s">
        <v>168</v>
      </c>
      <c r="D233" s="130" t="s">
        <v>353</v>
      </c>
      <c r="E233" s="275" t="s">
        <v>619</v>
      </c>
      <c r="F233" s="275"/>
      <c r="G233" s="132" t="s">
        <v>180</v>
      </c>
      <c r="H233" s="204">
        <v>1</v>
      </c>
      <c r="I233" s="133">
        <v>38.119999999999997</v>
      </c>
      <c r="J233" s="133">
        <v>38.119999999999997</v>
      </c>
    </row>
    <row r="234" spans="1:10" ht="26.4" x14ac:dyDescent="0.3">
      <c r="A234" s="205" t="s">
        <v>515</v>
      </c>
      <c r="B234" s="206" t="s">
        <v>694</v>
      </c>
      <c r="C234" s="205" t="s">
        <v>187</v>
      </c>
      <c r="D234" s="205" t="s">
        <v>695</v>
      </c>
      <c r="E234" s="270" t="s">
        <v>518</v>
      </c>
      <c r="F234" s="270"/>
      <c r="G234" s="207" t="s">
        <v>159</v>
      </c>
      <c r="H234" s="208">
        <v>1.3559000000000001</v>
      </c>
      <c r="I234" s="209">
        <v>21.68</v>
      </c>
      <c r="J234" s="209">
        <v>29.39</v>
      </c>
    </row>
    <row r="235" spans="1:10" x14ac:dyDescent="0.3">
      <c r="A235" s="216" t="s">
        <v>532</v>
      </c>
      <c r="B235" s="217" t="s">
        <v>696</v>
      </c>
      <c r="C235" s="216" t="s">
        <v>187</v>
      </c>
      <c r="D235" s="216" t="s">
        <v>697</v>
      </c>
      <c r="E235" s="271" t="s">
        <v>545</v>
      </c>
      <c r="F235" s="271"/>
      <c r="G235" s="218" t="s">
        <v>698</v>
      </c>
      <c r="H235" s="219">
        <v>2.5499999999999998E-2</v>
      </c>
      <c r="I235" s="220">
        <v>20.09</v>
      </c>
      <c r="J235" s="220">
        <v>0.51</v>
      </c>
    </row>
    <row r="236" spans="1:10" x14ac:dyDescent="0.3">
      <c r="A236" s="216" t="s">
        <v>532</v>
      </c>
      <c r="B236" s="217" t="s">
        <v>699</v>
      </c>
      <c r="C236" s="216" t="s">
        <v>187</v>
      </c>
      <c r="D236" s="216" t="s">
        <v>700</v>
      </c>
      <c r="E236" s="271" t="s">
        <v>545</v>
      </c>
      <c r="F236" s="271"/>
      <c r="G236" s="218" t="s">
        <v>698</v>
      </c>
      <c r="H236" s="219">
        <v>0.25490000000000002</v>
      </c>
      <c r="I236" s="220">
        <v>32.25</v>
      </c>
      <c r="J236" s="220">
        <v>8.2200000000000006</v>
      </c>
    </row>
    <row r="237" spans="1:10" x14ac:dyDescent="0.3">
      <c r="A237" s="210"/>
      <c r="B237" s="210"/>
      <c r="C237" s="210"/>
      <c r="D237" s="210"/>
      <c r="E237" s="210" t="s">
        <v>521</v>
      </c>
      <c r="F237" s="211"/>
      <c r="G237" s="210" t="s">
        <v>522</v>
      </c>
      <c r="H237" s="211">
        <v>0</v>
      </c>
      <c r="I237" s="210" t="s">
        <v>523</v>
      </c>
      <c r="J237" s="211">
        <v>0</v>
      </c>
    </row>
    <row r="238" spans="1:10" x14ac:dyDescent="0.3">
      <c r="A238" s="210"/>
      <c r="B238" s="210"/>
      <c r="C238" s="210"/>
      <c r="D238" s="210"/>
      <c r="E238" s="210" t="s">
        <v>524</v>
      </c>
      <c r="F238" s="211">
        <v>0</v>
      </c>
      <c r="G238" s="210"/>
      <c r="H238" s="272" t="s">
        <v>525</v>
      </c>
      <c r="I238" s="272"/>
      <c r="J238" s="211">
        <v>49.2</v>
      </c>
    </row>
    <row r="239" spans="1:10" x14ac:dyDescent="0.3">
      <c r="A239" s="273" t="s">
        <v>536</v>
      </c>
      <c r="B239" s="273"/>
      <c r="C239" s="273"/>
      <c r="D239" s="273"/>
      <c r="E239" s="273"/>
      <c r="F239" s="273"/>
      <c r="G239" s="273"/>
      <c r="H239" s="273"/>
      <c r="I239" s="273"/>
      <c r="J239" s="273"/>
    </row>
    <row r="240" spans="1:10" ht="15" thickBot="1" x14ac:dyDescent="0.35">
      <c r="A240" s="274" t="s">
        <v>701</v>
      </c>
      <c r="B240" s="274"/>
      <c r="C240" s="274"/>
      <c r="D240" s="274"/>
      <c r="E240" s="274"/>
      <c r="F240" s="274"/>
      <c r="G240" s="274"/>
      <c r="H240" s="274"/>
      <c r="I240" s="274"/>
      <c r="J240" s="274"/>
    </row>
    <row r="241" spans="1:10" ht="15" thickTop="1" x14ac:dyDescent="0.3">
      <c r="A241" s="212"/>
      <c r="B241" s="212"/>
      <c r="C241" s="212"/>
      <c r="D241" s="212"/>
      <c r="E241" s="212"/>
      <c r="F241" s="212"/>
      <c r="G241" s="212"/>
      <c r="H241" s="212"/>
      <c r="I241" s="212"/>
      <c r="J241" s="212"/>
    </row>
    <row r="242" spans="1:10" x14ac:dyDescent="0.3">
      <c r="A242" s="213" t="s">
        <v>226</v>
      </c>
      <c r="B242" s="214" t="s">
        <v>526</v>
      </c>
      <c r="C242" s="213" t="s">
        <v>527</v>
      </c>
      <c r="D242" s="213" t="s">
        <v>528</v>
      </c>
      <c r="E242" s="276" t="s">
        <v>529</v>
      </c>
      <c r="F242" s="276"/>
      <c r="G242" s="215" t="s">
        <v>530</v>
      </c>
      <c r="H242" s="214" t="s">
        <v>96</v>
      </c>
      <c r="I242" s="214" t="s">
        <v>531</v>
      </c>
      <c r="J242" s="214" t="s">
        <v>2</v>
      </c>
    </row>
    <row r="243" spans="1:10" x14ac:dyDescent="0.3">
      <c r="A243" s="130" t="s">
        <v>513</v>
      </c>
      <c r="B243" s="131" t="s">
        <v>333</v>
      </c>
      <c r="C243" s="130" t="s">
        <v>168</v>
      </c>
      <c r="D243" s="130" t="s">
        <v>334</v>
      </c>
      <c r="E243" s="275" t="s">
        <v>585</v>
      </c>
      <c r="F243" s="275"/>
      <c r="G243" s="132" t="s">
        <v>170</v>
      </c>
      <c r="H243" s="204">
        <v>1</v>
      </c>
      <c r="I243" s="133">
        <v>42.5</v>
      </c>
      <c r="J243" s="133">
        <v>42.5</v>
      </c>
    </row>
    <row r="244" spans="1:10" ht="26.4" x14ac:dyDescent="0.3">
      <c r="A244" s="205" t="s">
        <v>515</v>
      </c>
      <c r="B244" s="206" t="s">
        <v>541</v>
      </c>
      <c r="C244" s="205" t="s">
        <v>187</v>
      </c>
      <c r="D244" s="205" t="s">
        <v>542</v>
      </c>
      <c r="E244" s="270" t="s">
        <v>518</v>
      </c>
      <c r="F244" s="270"/>
      <c r="G244" s="207" t="s">
        <v>159</v>
      </c>
      <c r="H244" s="208">
        <v>0.5</v>
      </c>
      <c r="I244" s="209">
        <v>16.32</v>
      </c>
      <c r="J244" s="209">
        <v>8.16</v>
      </c>
    </row>
    <row r="245" spans="1:10" ht="26.4" x14ac:dyDescent="0.3">
      <c r="A245" s="205" t="s">
        <v>515</v>
      </c>
      <c r="B245" s="206" t="s">
        <v>702</v>
      </c>
      <c r="C245" s="205" t="s">
        <v>187</v>
      </c>
      <c r="D245" s="205" t="s">
        <v>703</v>
      </c>
      <c r="E245" s="270" t="s">
        <v>518</v>
      </c>
      <c r="F245" s="270"/>
      <c r="G245" s="207" t="s">
        <v>159</v>
      </c>
      <c r="H245" s="208">
        <v>0.5</v>
      </c>
      <c r="I245" s="209">
        <v>19.97</v>
      </c>
      <c r="J245" s="209">
        <v>9.98</v>
      </c>
    </row>
    <row r="246" spans="1:10" x14ac:dyDescent="0.3">
      <c r="A246" s="216" t="s">
        <v>532</v>
      </c>
      <c r="B246" s="217" t="s">
        <v>704</v>
      </c>
      <c r="C246" s="216" t="s">
        <v>187</v>
      </c>
      <c r="D246" s="216" t="s">
        <v>705</v>
      </c>
      <c r="E246" s="271" t="s">
        <v>545</v>
      </c>
      <c r="F246" s="271"/>
      <c r="G246" s="218" t="s">
        <v>170</v>
      </c>
      <c r="H246" s="219">
        <v>1</v>
      </c>
      <c r="I246" s="220">
        <v>24.36</v>
      </c>
      <c r="J246" s="220">
        <v>24.36</v>
      </c>
    </row>
    <row r="247" spans="1:10" x14ac:dyDescent="0.3">
      <c r="A247" s="210"/>
      <c r="B247" s="210"/>
      <c r="C247" s="210"/>
      <c r="D247" s="210"/>
      <c r="E247" s="210" t="s">
        <v>521</v>
      </c>
      <c r="F247" s="211"/>
      <c r="G247" s="210" t="s">
        <v>522</v>
      </c>
      <c r="H247" s="211">
        <v>0</v>
      </c>
      <c r="I247" s="210" t="s">
        <v>523</v>
      </c>
      <c r="J247" s="211">
        <v>0</v>
      </c>
    </row>
    <row r="248" spans="1:10" x14ac:dyDescent="0.3">
      <c r="A248" s="210"/>
      <c r="B248" s="210"/>
      <c r="C248" s="210"/>
      <c r="D248" s="210"/>
      <c r="E248" s="210" t="s">
        <v>524</v>
      </c>
      <c r="F248" s="211">
        <v>0</v>
      </c>
      <c r="G248" s="210"/>
      <c r="H248" s="272" t="s">
        <v>525</v>
      </c>
      <c r="I248" s="272"/>
      <c r="J248" s="211">
        <v>54.85</v>
      </c>
    </row>
    <row r="249" spans="1:10" x14ac:dyDescent="0.3">
      <c r="A249" s="273" t="s">
        <v>536</v>
      </c>
      <c r="B249" s="273"/>
      <c r="C249" s="273"/>
      <c r="D249" s="273"/>
      <c r="E249" s="273"/>
      <c r="F249" s="273"/>
      <c r="G249" s="273"/>
      <c r="H249" s="273"/>
      <c r="I249" s="273"/>
      <c r="J249" s="273"/>
    </row>
    <row r="250" spans="1:10" ht="15" thickBot="1" x14ac:dyDescent="0.35">
      <c r="A250" s="274" t="s">
        <v>706</v>
      </c>
      <c r="B250" s="274"/>
      <c r="C250" s="274"/>
      <c r="D250" s="274"/>
      <c r="E250" s="274"/>
      <c r="F250" s="274"/>
      <c r="G250" s="274"/>
      <c r="H250" s="274"/>
      <c r="I250" s="274"/>
      <c r="J250" s="274"/>
    </row>
    <row r="251" spans="1:10" ht="15" thickTop="1" x14ac:dyDescent="0.3">
      <c r="A251" s="212"/>
      <c r="B251" s="212"/>
      <c r="C251" s="212"/>
      <c r="D251" s="212"/>
      <c r="E251" s="212"/>
      <c r="F251" s="212"/>
      <c r="G251" s="212"/>
      <c r="H251" s="212"/>
      <c r="I251" s="212"/>
      <c r="J251" s="212"/>
    </row>
    <row r="252" spans="1:10" x14ac:dyDescent="0.3">
      <c r="A252" s="213" t="s">
        <v>388</v>
      </c>
      <c r="B252" s="214" t="s">
        <v>526</v>
      </c>
      <c r="C252" s="213" t="s">
        <v>527</v>
      </c>
      <c r="D252" s="213" t="s">
        <v>528</v>
      </c>
      <c r="E252" s="276" t="s">
        <v>529</v>
      </c>
      <c r="F252" s="276"/>
      <c r="G252" s="215" t="s">
        <v>530</v>
      </c>
      <c r="H252" s="214" t="s">
        <v>96</v>
      </c>
      <c r="I252" s="214" t="s">
        <v>531</v>
      </c>
      <c r="J252" s="214" t="s">
        <v>2</v>
      </c>
    </row>
    <row r="253" spans="1:10" ht="26.4" x14ac:dyDescent="0.3">
      <c r="A253" s="130" t="s">
        <v>513</v>
      </c>
      <c r="B253" s="131" t="s">
        <v>389</v>
      </c>
      <c r="C253" s="130" t="s">
        <v>168</v>
      </c>
      <c r="D253" s="130" t="s">
        <v>350</v>
      </c>
      <c r="E253" s="275" t="s">
        <v>707</v>
      </c>
      <c r="F253" s="275"/>
      <c r="G253" s="132" t="s">
        <v>180</v>
      </c>
      <c r="H253" s="204">
        <v>1</v>
      </c>
      <c r="I253" s="133">
        <v>516.49</v>
      </c>
      <c r="J253" s="133">
        <v>516.49</v>
      </c>
    </row>
    <row r="254" spans="1:10" ht="26.4" x14ac:dyDescent="0.3">
      <c r="A254" s="205" t="s">
        <v>515</v>
      </c>
      <c r="B254" s="206" t="s">
        <v>541</v>
      </c>
      <c r="C254" s="205" t="s">
        <v>187</v>
      </c>
      <c r="D254" s="205" t="s">
        <v>542</v>
      </c>
      <c r="E254" s="270" t="s">
        <v>518</v>
      </c>
      <c r="F254" s="270"/>
      <c r="G254" s="207" t="s">
        <v>159</v>
      </c>
      <c r="H254" s="208">
        <v>1.82</v>
      </c>
      <c r="I254" s="209">
        <v>16.32</v>
      </c>
      <c r="J254" s="209">
        <v>29.7</v>
      </c>
    </row>
    <row r="255" spans="1:10" ht="26.4" x14ac:dyDescent="0.3">
      <c r="A255" s="205" t="s">
        <v>515</v>
      </c>
      <c r="B255" s="206" t="s">
        <v>708</v>
      </c>
      <c r="C255" s="205" t="s">
        <v>187</v>
      </c>
      <c r="D255" s="205" t="s">
        <v>709</v>
      </c>
      <c r="E255" s="270" t="s">
        <v>518</v>
      </c>
      <c r="F255" s="270"/>
      <c r="G255" s="207" t="s">
        <v>159</v>
      </c>
      <c r="H255" s="208">
        <v>3.6466699999999999</v>
      </c>
      <c r="I255" s="209">
        <v>20.59</v>
      </c>
      <c r="J255" s="209">
        <v>75.08</v>
      </c>
    </row>
    <row r="256" spans="1:10" x14ac:dyDescent="0.3">
      <c r="A256" s="216" t="s">
        <v>532</v>
      </c>
      <c r="B256" s="217" t="s">
        <v>710</v>
      </c>
      <c r="C256" s="216" t="s">
        <v>187</v>
      </c>
      <c r="D256" s="216" t="s">
        <v>711</v>
      </c>
      <c r="E256" s="271" t="s">
        <v>545</v>
      </c>
      <c r="F256" s="271"/>
      <c r="G256" s="218" t="s">
        <v>94</v>
      </c>
      <c r="H256" s="219">
        <v>8.6</v>
      </c>
      <c r="I256" s="220">
        <v>2.46</v>
      </c>
      <c r="J256" s="220">
        <v>21.15</v>
      </c>
    </row>
    <row r="257" spans="1:10" ht="39.6" x14ac:dyDescent="0.3">
      <c r="A257" s="216" t="s">
        <v>532</v>
      </c>
      <c r="B257" s="217" t="s">
        <v>712</v>
      </c>
      <c r="C257" s="216" t="s">
        <v>187</v>
      </c>
      <c r="D257" s="216" t="s">
        <v>713</v>
      </c>
      <c r="E257" s="271" t="s">
        <v>545</v>
      </c>
      <c r="F257" s="271"/>
      <c r="G257" s="218" t="s">
        <v>180</v>
      </c>
      <c r="H257" s="219">
        <v>1</v>
      </c>
      <c r="I257" s="220">
        <v>390.56</v>
      </c>
      <c r="J257" s="220">
        <v>390.56</v>
      </c>
    </row>
    <row r="258" spans="1:10" x14ac:dyDescent="0.3">
      <c r="A258" s="210"/>
      <c r="B258" s="210"/>
      <c r="C258" s="210"/>
      <c r="D258" s="210"/>
      <c r="E258" s="210" t="s">
        <v>521</v>
      </c>
      <c r="F258" s="211"/>
      <c r="G258" s="210" t="s">
        <v>522</v>
      </c>
      <c r="H258" s="211">
        <v>0</v>
      </c>
      <c r="I258" s="210" t="s">
        <v>523</v>
      </c>
      <c r="J258" s="211">
        <v>0</v>
      </c>
    </row>
    <row r="259" spans="1:10" x14ac:dyDescent="0.3">
      <c r="A259" s="210"/>
      <c r="B259" s="210"/>
      <c r="C259" s="210"/>
      <c r="D259" s="210"/>
      <c r="E259" s="210" t="s">
        <v>524</v>
      </c>
      <c r="F259" s="211">
        <v>0</v>
      </c>
      <c r="G259" s="210"/>
      <c r="H259" s="272" t="s">
        <v>525</v>
      </c>
      <c r="I259" s="272"/>
      <c r="J259" s="211">
        <v>666.63</v>
      </c>
    </row>
    <row r="260" spans="1:10" x14ac:dyDescent="0.3">
      <c r="A260" s="273" t="s">
        <v>536</v>
      </c>
      <c r="B260" s="273"/>
      <c r="C260" s="273"/>
      <c r="D260" s="273"/>
      <c r="E260" s="273"/>
      <c r="F260" s="273"/>
      <c r="G260" s="273"/>
      <c r="H260" s="273"/>
      <c r="I260" s="273"/>
      <c r="J260" s="273"/>
    </row>
    <row r="261" spans="1:10" ht="15" thickBot="1" x14ac:dyDescent="0.35">
      <c r="A261" s="274" t="s">
        <v>714</v>
      </c>
      <c r="B261" s="274"/>
      <c r="C261" s="274"/>
      <c r="D261" s="274"/>
      <c r="E261" s="274"/>
      <c r="F261" s="274"/>
      <c r="G261" s="274"/>
      <c r="H261" s="274"/>
      <c r="I261" s="274"/>
      <c r="J261" s="274"/>
    </row>
    <row r="262" spans="1:10" ht="15" thickTop="1" x14ac:dyDescent="0.3">
      <c r="A262" s="212"/>
      <c r="B262" s="212"/>
      <c r="C262" s="212"/>
      <c r="D262" s="212"/>
      <c r="E262" s="212"/>
      <c r="F262" s="212"/>
      <c r="G262" s="212"/>
      <c r="H262" s="212"/>
      <c r="I262" s="212"/>
      <c r="J262" s="212"/>
    </row>
    <row r="263" spans="1:10" x14ac:dyDescent="0.3">
      <c r="A263" s="213" t="s">
        <v>391</v>
      </c>
      <c r="B263" s="214" t="s">
        <v>526</v>
      </c>
      <c r="C263" s="213" t="s">
        <v>527</v>
      </c>
      <c r="D263" s="213" t="s">
        <v>528</v>
      </c>
      <c r="E263" s="276" t="s">
        <v>529</v>
      </c>
      <c r="F263" s="276"/>
      <c r="G263" s="215" t="s">
        <v>530</v>
      </c>
      <c r="H263" s="214" t="s">
        <v>96</v>
      </c>
      <c r="I263" s="214" t="s">
        <v>531</v>
      </c>
      <c r="J263" s="214" t="s">
        <v>2</v>
      </c>
    </row>
    <row r="264" spans="1:10" ht="52.8" x14ac:dyDescent="0.3">
      <c r="A264" s="130" t="s">
        <v>513</v>
      </c>
      <c r="B264" s="131" t="s">
        <v>339</v>
      </c>
      <c r="C264" s="130" t="s">
        <v>168</v>
      </c>
      <c r="D264" s="130" t="s">
        <v>340</v>
      </c>
      <c r="E264" s="275">
        <v>124</v>
      </c>
      <c r="F264" s="275"/>
      <c r="G264" s="132" t="s">
        <v>180</v>
      </c>
      <c r="H264" s="204">
        <v>1</v>
      </c>
      <c r="I264" s="133">
        <v>116.42</v>
      </c>
      <c r="J264" s="133">
        <v>116.42</v>
      </c>
    </row>
    <row r="265" spans="1:10" ht="26.4" x14ac:dyDescent="0.3">
      <c r="A265" s="205" t="s">
        <v>515</v>
      </c>
      <c r="B265" s="206" t="s">
        <v>541</v>
      </c>
      <c r="C265" s="205" t="s">
        <v>187</v>
      </c>
      <c r="D265" s="205" t="s">
        <v>542</v>
      </c>
      <c r="E265" s="270" t="s">
        <v>518</v>
      </c>
      <c r="F265" s="270"/>
      <c r="G265" s="207" t="s">
        <v>159</v>
      </c>
      <c r="H265" s="208">
        <v>1.2</v>
      </c>
      <c r="I265" s="209">
        <v>16.32</v>
      </c>
      <c r="J265" s="209">
        <v>19.579999999999998</v>
      </c>
    </row>
    <row r="266" spans="1:10" ht="26.4" x14ac:dyDescent="0.3">
      <c r="A266" s="205" t="s">
        <v>515</v>
      </c>
      <c r="B266" s="206" t="s">
        <v>582</v>
      </c>
      <c r="C266" s="205" t="s">
        <v>187</v>
      </c>
      <c r="D266" s="205" t="s">
        <v>583</v>
      </c>
      <c r="E266" s="270" t="s">
        <v>518</v>
      </c>
      <c r="F266" s="270"/>
      <c r="G266" s="207" t="s">
        <v>159</v>
      </c>
      <c r="H266" s="208">
        <v>0.5</v>
      </c>
      <c r="I266" s="209">
        <v>20.7</v>
      </c>
      <c r="J266" s="209">
        <v>10.35</v>
      </c>
    </row>
    <row r="267" spans="1:10" ht="26.4" x14ac:dyDescent="0.3">
      <c r="A267" s="216" t="s">
        <v>532</v>
      </c>
      <c r="B267" s="217" t="s">
        <v>715</v>
      </c>
      <c r="C267" s="216" t="s">
        <v>635</v>
      </c>
      <c r="D267" s="216" t="s">
        <v>716</v>
      </c>
      <c r="E267" s="271" t="s">
        <v>545</v>
      </c>
      <c r="F267" s="271"/>
      <c r="G267" s="218" t="s">
        <v>180</v>
      </c>
      <c r="H267" s="219">
        <v>1.05</v>
      </c>
      <c r="I267" s="220">
        <v>70.69</v>
      </c>
      <c r="J267" s="220">
        <v>74.22</v>
      </c>
    </row>
    <row r="268" spans="1:10" x14ac:dyDescent="0.3">
      <c r="A268" s="216" t="s">
        <v>532</v>
      </c>
      <c r="B268" s="217" t="s">
        <v>710</v>
      </c>
      <c r="C268" s="216" t="s">
        <v>187</v>
      </c>
      <c r="D268" s="216" t="s">
        <v>711</v>
      </c>
      <c r="E268" s="271" t="s">
        <v>545</v>
      </c>
      <c r="F268" s="271"/>
      <c r="G268" s="218" t="s">
        <v>94</v>
      </c>
      <c r="H268" s="219">
        <v>4</v>
      </c>
      <c r="I268" s="220">
        <v>2.46</v>
      </c>
      <c r="J268" s="220">
        <v>9.84</v>
      </c>
    </row>
    <row r="269" spans="1:10" x14ac:dyDescent="0.3">
      <c r="A269" s="216" t="s">
        <v>532</v>
      </c>
      <c r="B269" s="217" t="s">
        <v>717</v>
      </c>
      <c r="C269" s="216" t="s">
        <v>187</v>
      </c>
      <c r="D269" s="216" t="s">
        <v>718</v>
      </c>
      <c r="E269" s="271" t="s">
        <v>545</v>
      </c>
      <c r="F269" s="271"/>
      <c r="G269" s="218" t="s">
        <v>94</v>
      </c>
      <c r="H269" s="219">
        <v>0.52</v>
      </c>
      <c r="I269" s="220">
        <v>4.6900000000000004</v>
      </c>
      <c r="J269" s="220">
        <v>2.4300000000000002</v>
      </c>
    </row>
    <row r="270" spans="1:10" x14ac:dyDescent="0.3">
      <c r="A270" s="210"/>
      <c r="B270" s="210"/>
      <c r="C270" s="210"/>
      <c r="D270" s="210"/>
      <c r="E270" s="210" t="s">
        <v>521</v>
      </c>
      <c r="F270" s="211"/>
      <c r="G270" s="210" t="s">
        <v>522</v>
      </c>
      <c r="H270" s="211">
        <v>0</v>
      </c>
      <c r="I270" s="210" t="s">
        <v>523</v>
      </c>
      <c r="J270" s="211">
        <v>0</v>
      </c>
    </row>
    <row r="271" spans="1:10" x14ac:dyDescent="0.3">
      <c r="A271" s="210"/>
      <c r="B271" s="210"/>
      <c r="C271" s="210"/>
      <c r="D271" s="210"/>
      <c r="E271" s="210" t="s">
        <v>524</v>
      </c>
      <c r="F271" s="211">
        <v>0</v>
      </c>
      <c r="G271" s="210"/>
      <c r="H271" s="272" t="s">
        <v>525</v>
      </c>
      <c r="I271" s="272"/>
      <c r="J271" s="211">
        <v>150.26</v>
      </c>
    </row>
    <row r="272" spans="1:10" x14ac:dyDescent="0.3">
      <c r="A272" s="273" t="s">
        <v>536</v>
      </c>
      <c r="B272" s="273"/>
      <c r="C272" s="273"/>
      <c r="D272" s="273"/>
      <c r="E272" s="273"/>
      <c r="F272" s="273"/>
      <c r="G272" s="273"/>
      <c r="H272" s="273"/>
      <c r="I272" s="273"/>
      <c r="J272" s="273"/>
    </row>
    <row r="273" spans="1:10" ht="15" thickBot="1" x14ac:dyDescent="0.35">
      <c r="A273" s="274" t="s">
        <v>719</v>
      </c>
      <c r="B273" s="274"/>
      <c r="C273" s="274"/>
      <c r="D273" s="274"/>
      <c r="E273" s="274"/>
      <c r="F273" s="274"/>
      <c r="G273" s="274"/>
      <c r="H273" s="274"/>
      <c r="I273" s="274"/>
      <c r="J273" s="274"/>
    </row>
    <row r="274" spans="1:10" ht="15" thickTop="1" x14ac:dyDescent="0.3">
      <c r="A274" s="212"/>
      <c r="B274" s="212"/>
      <c r="C274" s="212"/>
      <c r="D274" s="212"/>
      <c r="E274" s="212"/>
      <c r="F274" s="212"/>
      <c r="G274" s="212"/>
      <c r="H274" s="212"/>
      <c r="I274" s="212"/>
      <c r="J274" s="212"/>
    </row>
    <row r="275" spans="1:10" x14ac:dyDescent="0.3">
      <c r="A275" s="213" t="s">
        <v>231</v>
      </c>
      <c r="B275" s="214" t="s">
        <v>526</v>
      </c>
      <c r="C275" s="213" t="s">
        <v>527</v>
      </c>
      <c r="D275" s="213" t="s">
        <v>528</v>
      </c>
      <c r="E275" s="276" t="s">
        <v>529</v>
      </c>
      <c r="F275" s="276"/>
      <c r="G275" s="215" t="s">
        <v>530</v>
      </c>
      <c r="H275" s="214" t="s">
        <v>96</v>
      </c>
      <c r="I275" s="214" t="s">
        <v>531</v>
      </c>
      <c r="J275" s="214" t="s">
        <v>2</v>
      </c>
    </row>
    <row r="276" spans="1:10" ht="66" x14ac:dyDescent="0.3">
      <c r="A276" s="130" t="s">
        <v>513</v>
      </c>
      <c r="B276" s="131" t="s">
        <v>343</v>
      </c>
      <c r="C276" s="130" t="s">
        <v>168</v>
      </c>
      <c r="D276" s="130" t="s">
        <v>344</v>
      </c>
      <c r="E276" s="275" t="s">
        <v>518</v>
      </c>
      <c r="F276" s="275"/>
      <c r="G276" s="132" t="s">
        <v>95</v>
      </c>
      <c r="H276" s="204">
        <v>1</v>
      </c>
      <c r="I276" s="133">
        <v>20.87</v>
      </c>
      <c r="J276" s="133">
        <v>20.87</v>
      </c>
    </row>
    <row r="277" spans="1:10" ht="26.4" x14ac:dyDescent="0.3">
      <c r="A277" s="205" t="s">
        <v>515</v>
      </c>
      <c r="B277" s="206" t="s">
        <v>720</v>
      </c>
      <c r="C277" s="205" t="s">
        <v>187</v>
      </c>
      <c r="D277" s="205" t="s">
        <v>721</v>
      </c>
      <c r="E277" s="270" t="s">
        <v>518</v>
      </c>
      <c r="F277" s="270"/>
      <c r="G277" s="207" t="s">
        <v>180</v>
      </c>
      <c r="H277" s="208">
        <v>1</v>
      </c>
      <c r="I277" s="209">
        <v>7.34</v>
      </c>
      <c r="J277" s="209">
        <v>7.34</v>
      </c>
    </row>
    <row r="278" spans="1:10" ht="26.4" x14ac:dyDescent="0.3">
      <c r="A278" s="205" t="s">
        <v>515</v>
      </c>
      <c r="B278" s="206" t="s">
        <v>722</v>
      </c>
      <c r="C278" s="205" t="s">
        <v>187</v>
      </c>
      <c r="D278" s="205" t="s">
        <v>723</v>
      </c>
      <c r="E278" s="270" t="s">
        <v>518</v>
      </c>
      <c r="F278" s="270"/>
      <c r="G278" s="207" t="s">
        <v>95</v>
      </c>
      <c r="H278" s="208">
        <v>1</v>
      </c>
      <c r="I278" s="209">
        <v>13.16</v>
      </c>
      <c r="J278" s="209">
        <v>13.16</v>
      </c>
    </row>
    <row r="279" spans="1:10" ht="52.8" x14ac:dyDescent="0.3">
      <c r="A279" s="216" t="s">
        <v>532</v>
      </c>
      <c r="B279" s="217" t="s">
        <v>724</v>
      </c>
      <c r="C279" s="216" t="s">
        <v>187</v>
      </c>
      <c r="D279" s="216" t="s">
        <v>725</v>
      </c>
      <c r="E279" s="271" t="s">
        <v>726</v>
      </c>
      <c r="F279" s="271"/>
      <c r="G279" s="218" t="s">
        <v>727</v>
      </c>
      <c r="H279" s="219">
        <v>1.908E-2</v>
      </c>
      <c r="I279" s="220">
        <v>19.899999999999999</v>
      </c>
      <c r="J279" s="220">
        <v>0.37</v>
      </c>
    </row>
    <row r="280" spans="1:10" x14ac:dyDescent="0.3">
      <c r="A280" s="210"/>
      <c r="B280" s="210"/>
      <c r="C280" s="210"/>
      <c r="D280" s="210"/>
      <c r="E280" s="210" t="s">
        <v>521</v>
      </c>
      <c r="F280" s="211"/>
      <c r="G280" s="210" t="s">
        <v>522</v>
      </c>
      <c r="H280" s="211">
        <v>0</v>
      </c>
      <c r="I280" s="210" t="s">
        <v>523</v>
      </c>
      <c r="J280" s="211">
        <v>0</v>
      </c>
    </row>
    <row r="281" spans="1:10" ht="15" thickBot="1" x14ac:dyDescent="0.35">
      <c r="A281" s="210"/>
      <c r="B281" s="210"/>
      <c r="C281" s="210"/>
      <c r="D281" s="210"/>
      <c r="E281" s="210" t="s">
        <v>524</v>
      </c>
      <c r="F281" s="211">
        <v>0</v>
      </c>
      <c r="G281" s="210"/>
      <c r="H281" s="272" t="s">
        <v>525</v>
      </c>
      <c r="I281" s="272"/>
      <c r="J281" s="211">
        <v>26.93</v>
      </c>
    </row>
    <row r="282" spans="1:10" ht="15" thickTop="1" x14ac:dyDescent="0.3">
      <c r="A282" s="212"/>
      <c r="B282" s="212"/>
      <c r="C282" s="212"/>
      <c r="D282" s="212"/>
      <c r="E282" s="212"/>
      <c r="F282" s="212"/>
      <c r="G282" s="212"/>
      <c r="H282" s="212"/>
      <c r="I282" s="212"/>
      <c r="J282" s="212"/>
    </row>
    <row r="283" spans="1:10" x14ac:dyDescent="0.3">
      <c r="A283" s="213" t="s">
        <v>236</v>
      </c>
      <c r="B283" s="214" t="s">
        <v>526</v>
      </c>
      <c r="C283" s="213" t="s">
        <v>527</v>
      </c>
      <c r="D283" s="213" t="s">
        <v>528</v>
      </c>
      <c r="E283" s="276" t="s">
        <v>529</v>
      </c>
      <c r="F283" s="276"/>
      <c r="G283" s="215" t="s">
        <v>530</v>
      </c>
      <c r="H283" s="214" t="s">
        <v>96</v>
      </c>
      <c r="I283" s="214" t="s">
        <v>531</v>
      </c>
      <c r="J283" s="214" t="s">
        <v>2</v>
      </c>
    </row>
    <row r="284" spans="1:10" x14ac:dyDescent="0.3">
      <c r="A284" s="130" t="s">
        <v>513</v>
      </c>
      <c r="B284" s="131" t="s">
        <v>345</v>
      </c>
      <c r="C284" s="130" t="s">
        <v>168</v>
      </c>
      <c r="D284" s="130" t="s">
        <v>346</v>
      </c>
      <c r="E284" s="275" t="s">
        <v>728</v>
      </c>
      <c r="F284" s="275"/>
      <c r="G284" s="132" t="s">
        <v>196</v>
      </c>
      <c r="H284" s="204">
        <v>1</v>
      </c>
      <c r="I284" s="133">
        <v>24.57</v>
      </c>
      <c r="J284" s="133">
        <v>24.57</v>
      </c>
    </row>
    <row r="285" spans="1:10" ht="26.4" x14ac:dyDescent="0.3">
      <c r="A285" s="205" t="s">
        <v>515</v>
      </c>
      <c r="B285" s="206" t="s">
        <v>541</v>
      </c>
      <c r="C285" s="205" t="s">
        <v>187</v>
      </c>
      <c r="D285" s="205" t="s">
        <v>542</v>
      </c>
      <c r="E285" s="270" t="s">
        <v>518</v>
      </c>
      <c r="F285" s="270"/>
      <c r="G285" s="207" t="s">
        <v>159</v>
      </c>
      <c r="H285" s="208">
        <v>0.7</v>
      </c>
      <c r="I285" s="209">
        <v>16.32</v>
      </c>
      <c r="J285" s="209">
        <v>11.42</v>
      </c>
    </row>
    <row r="286" spans="1:10" ht="39.6" x14ac:dyDescent="0.3">
      <c r="A286" s="205" t="s">
        <v>515</v>
      </c>
      <c r="B286" s="206" t="s">
        <v>729</v>
      </c>
      <c r="C286" s="205" t="s">
        <v>187</v>
      </c>
      <c r="D286" s="205" t="s">
        <v>730</v>
      </c>
      <c r="E286" s="270" t="s">
        <v>555</v>
      </c>
      <c r="F286" s="270"/>
      <c r="G286" s="207" t="s">
        <v>559</v>
      </c>
      <c r="H286" s="208">
        <v>0.25</v>
      </c>
      <c r="I286" s="209">
        <v>52.61</v>
      </c>
      <c r="J286" s="209">
        <v>13.15</v>
      </c>
    </row>
    <row r="287" spans="1:10" x14ac:dyDescent="0.3">
      <c r="A287" s="210"/>
      <c r="B287" s="210"/>
      <c r="C287" s="210"/>
      <c r="D287" s="210"/>
      <c r="E287" s="210" t="s">
        <v>521</v>
      </c>
      <c r="F287" s="211"/>
      <c r="G287" s="210" t="s">
        <v>522</v>
      </c>
      <c r="H287" s="211">
        <v>0</v>
      </c>
      <c r="I287" s="210" t="s">
        <v>523</v>
      </c>
      <c r="J287" s="211">
        <v>0</v>
      </c>
    </row>
    <row r="288" spans="1:10" x14ac:dyDescent="0.3">
      <c r="A288" s="210"/>
      <c r="B288" s="210"/>
      <c r="C288" s="210"/>
      <c r="D288" s="210"/>
      <c r="E288" s="210" t="s">
        <v>524</v>
      </c>
      <c r="F288" s="211">
        <v>0</v>
      </c>
      <c r="G288" s="210"/>
      <c r="H288" s="272" t="s">
        <v>525</v>
      </c>
      <c r="I288" s="272"/>
      <c r="J288" s="211">
        <v>31.71</v>
      </c>
    </row>
    <row r="289" spans="1:10" x14ac:dyDescent="0.3">
      <c r="A289" s="273" t="s">
        <v>536</v>
      </c>
      <c r="B289" s="273"/>
      <c r="C289" s="273"/>
      <c r="D289" s="273"/>
      <c r="E289" s="273"/>
      <c r="F289" s="273"/>
      <c r="G289" s="273"/>
      <c r="H289" s="273"/>
      <c r="I289" s="273"/>
      <c r="J289" s="273"/>
    </row>
    <row r="290" spans="1:10" ht="15" thickBot="1" x14ac:dyDescent="0.35">
      <c r="A290" s="274" t="s">
        <v>731</v>
      </c>
      <c r="B290" s="274"/>
      <c r="C290" s="274"/>
      <c r="D290" s="274"/>
      <c r="E290" s="274"/>
      <c r="F290" s="274"/>
      <c r="G290" s="274"/>
      <c r="H290" s="274"/>
      <c r="I290" s="274"/>
      <c r="J290" s="274"/>
    </row>
    <row r="291" spans="1:10" ht="15" thickTop="1" x14ac:dyDescent="0.3">
      <c r="A291" s="212"/>
      <c r="B291" s="212"/>
      <c r="C291" s="212"/>
      <c r="D291" s="212"/>
      <c r="E291" s="212"/>
      <c r="F291" s="212"/>
      <c r="G291" s="212"/>
      <c r="H291" s="212"/>
      <c r="I291" s="212"/>
      <c r="J291" s="212"/>
    </row>
    <row r="292" spans="1:10" x14ac:dyDescent="0.3">
      <c r="A292" s="213" t="s">
        <v>347</v>
      </c>
      <c r="B292" s="214" t="s">
        <v>526</v>
      </c>
      <c r="C292" s="213" t="s">
        <v>527</v>
      </c>
      <c r="D292" s="213" t="s">
        <v>528</v>
      </c>
      <c r="E292" s="276" t="s">
        <v>529</v>
      </c>
      <c r="F292" s="276"/>
      <c r="G292" s="215" t="s">
        <v>530</v>
      </c>
      <c r="H292" s="214" t="s">
        <v>96</v>
      </c>
      <c r="I292" s="214" t="s">
        <v>531</v>
      </c>
      <c r="J292" s="214" t="s">
        <v>2</v>
      </c>
    </row>
    <row r="293" spans="1:10" ht="39.6" x14ac:dyDescent="0.3">
      <c r="A293" s="130" t="s">
        <v>513</v>
      </c>
      <c r="B293" s="131" t="s">
        <v>232</v>
      </c>
      <c r="C293" s="130" t="s">
        <v>168</v>
      </c>
      <c r="D293" s="130" t="s">
        <v>135</v>
      </c>
      <c r="E293" s="275" t="s">
        <v>732</v>
      </c>
      <c r="F293" s="275"/>
      <c r="G293" s="132" t="s">
        <v>136</v>
      </c>
      <c r="H293" s="204">
        <v>1</v>
      </c>
      <c r="I293" s="133">
        <v>35</v>
      </c>
      <c r="J293" s="133">
        <v>35</v>
      </c>
    </row>
    <row r="294" spans="1:10" ht="26.4" x14ac:dyDescent="0.3">
      <c r="A294" s="216" t="s">
        <v>532</v>
      </c>
      <c r="B294" s="217" t="s">
        <v>733</v>
      </c>
      <c r="C294" s="216" t="s">
        <v>635</v>
      </c>
      <c r="D294" s="216" t="s">
        <v>734</v>
      </c>
      <c r="E294" s="271" t="s">
        <v>685</v>
      </c>
      <c r="F294" s="271"/>
      <c r="G294" s="218" t="s">
        <v>735</v>
      </c>
      <c r="H294" s="219">
        <v>1</v>
      </c>
      <c r="I294" s="220">
        <v>35</v>
      </c>
      <c r="J294" s="220">
        <v>35</v>
      </c>
    </row>
    <row r="295" spans="1:10" x14ac:dyDescent="0.3">
      <c r="A295" s="210"/>
      <c r="B295" s="210"/>
      <c r="C295" s="210"/>
      <c r="D295" s="210"/>
      <c r="E295" s="210" t="s">
        <v>521</v>
      </c>
      <c r="F295" s="211"/>
      <c r="G295" s="210" t="s">
        <v>522</v>
      </c>
      <c r="H295" s="211">
        <v>0</v>
      </c>
      <c r="I295" s="210" t="s">
        <v>523</v>
      </c>
      <c r="J295" s="211">
        <v>0</v>
      </c>
    </row>
    <row r="296" spans="1:10" x14ac:dyDescent="0.3">
      <c r="A296" s="210"/>
      <c r="B296" s="210"/>
      <c r="C296" s="210"/>
      <c r="D296" s="210"/>
      <c r="E296" s="210" t="s">
        <v>524</v>
      </c>
      <c r="F296" s="211">
        <v>0</v>
      </c>
      <c r="G296" s="210"/>
      <c r="H296" s="272" t="s">
        <v>525</v>
      </c>
      <c r="I296" s="272"/>
      <c r="J296" s="211">
        <v>45.17</v>
      </c>
    </row>
    <row r="297" spans="1:10" x14ac:dyDescent="0.3">
      <c r="A297" s="273" t="s">
        <v>536</v>
      </c>
      <c r="B297" s="273"/>
      <c r="C297" s="273"/>
      <c r="D297" s="273"/>
      <c r="E297" s="273"/>
      <c r="F297" s="273"/>
      <c r="G297" s="273"/>
      <c r="H297" s="273"/>
      <c r="I297" s="273"/>
      <c r="J297" s="273"/>
    </row>
    <row r="298" spans="1:10" ht="15" thickBot="1" x14ac:dyDescent="0.35">
      <c r="A298" s="274" t="s">
        <v>736</v>
      </c>
      <c r="B298" s="274"/>
      <c r="C298" s="274"/>
      <c r="D298" s="274"/>
      <c r="E298" s="274"/>
      <c r="F298" s="274"/>
      <c r="G298" s="274"/>
      <c r="H298" s="274"/>
      <c r="I298" s="274"/>
      <c r="J298" s="274"/>
    </row>
    <row r="299" spans="1:10" ht="15" thickTop="1" x14ac:dyDescent="0.3">
      <c r="A299" s="212"/>
      <c r="B299" s="212"/>
      <c r="C299" s="212"/>
      <c r="D299" s="212"/>
      <c r="E299" s="212"/>
      <c r="F299" s="212"/>
      <c r="G299" s="212"/>
      <c r="H299" s="212"/>
      <c r="I299" s="212"/>
      <c r="J299" s="212"/>
    </row>
    <row r="300" spans="1:10" x14ac:dyDescent="0.3">
      <c r="A300" s="213" t="s">
        <v>404</v>
      </c>
      <c r="B300" s="214" t="s">
        <v>526</v>
      </c>
      <c r="C300" s="213" t="s">
        <v>527</v>
      </c>
      <c r="D300" s="213" t="s">
        <v>528</v>
      </c>
      <c r="E300" s="276" t="s">
        <v>529</v>
      </c>
      <c r="F300" s="276"/>
      <c r="G300" s="215" t="s">
        <v>530</v>
      </c>
      <c r="H300" s="214" t="s">
        <v>96</v>
      </c>
      <c r="I300" s="214" t="s">
        <v>531</v>
      </c>
      <c r="J300" s="214" t="s">
        <v>2</v>
      </c>
    </row>
    <row r="301" spans="1:10" ht="26.4" x14ac:dyDescent="0.3">
      <c r="A301" s="130" t="s">
        <v>513</v>
      </c>
      <c r="B301" s="131" t="s">
        <v>405</v>
      </c>
      <c r="C301" s="130" t="s">
        <v>168</v>
      </c>
      <c r="D301" s="130" t="s">
        <v>363</v>
      </c>
      <c r="E301" s="275" t="s">
        <v>518</v>
      </c>
      <c r="F301" s="275"/>
      <c r="G301" s="132" t="s">
        <v>170</v>
      </c>
      <c r="H301" s="204">
        <v>1</v>
      </c>
      <c r="I301" s="133">
        <v>25.46</v>
      </c>
      <c r="J301" s="133">
        <v>25.46</v>
      </c>
    </row>
    <row r="302" spans="1:10" ht="26.4" x14ac:dyDescent="0.3">
      <c r="A302" s="205" t="s">
        <v>515</v>
      </c>
      <c r="B302" s="206" t="s">
        <v>541</v>
      </c>
      <c r="C302" s="205" t="s">
        <v>187</v>
      </c>
      <c r="D302" s="205" t="s">
        <v>542</v>
      </c>
      <c r="E302" s="270" t="s">
        <v>518</v>
      </c>
      <c r="F302" s="270"/>
      <c r="G302" s="207" t="s">
        <v>159</v>
      </c>
      <c r="H302" s="208">
        <v>2.9000000000000001E-2</v>
      </c>
      <c r="I302" s="209">
        <v>16.32</v>
      </c>
      <c r="J302" s="209">
        <v>0.47</v>
      </c>
    </row>
    <row r="303" spans="1:10" ht="26.4" x14ac:dyDescent="0.3">
      <c r="A303" s="216" t="s">
        <v>532</v>
      </c>
      <c r="B303" s="217" t="s">
        <v>737</v>
      </c>
      <c r="C303" s="216" t="s">
        <v>412</v>
      </c>
      <c r="D303" s="216" t="s">
        <v>738</v>
      </c>
      <c r="E303" s="271" t="s">
        <v>545</v>
      </c>
      <c r="F303" s="271"/>
      <c r="G303" s="218" t="s">
        <v>170</v>
      </c>
      <c r="H303" s="219">
        <v>1</v>
      </c>
      <c r="I303" s="220">
        <v>24.99</v>
      </c>
      <c r="J303" s="220">
        <v>24.99</v>
      </c>
    </row>
    <row r="304" spans="1:10" x14ac:dyDescent="0.3">
      <c r="A304" s="210"/>
      <c r="B304" s="210"/>
      <c r="C304" s="210"/>
      <c r="D304" s="210"/>
      <c r="E304" s="210" t="s">
        <v>521</v>
      </c>
      <c r="F304" s="211"/>
      <c r="G304" s="210" t="s">
        <v>522</v>
      </c>
      <c r="H304" s="211">
        <v>0</v>
      </c>
      <c r="I304" s="210" t="s">
        <v>523</v>
      </c>
      <c r="J304" s="211">
        <v>0</v>
      </c>
    </row>
    <row r="305" spans="1:10" x14ac:dyDescent="0.3">
      <c r="A305" s="210"/>
      <c r="B305" s="210"/>
      <c r="C305" s="210"/>
      <c r="D305" s="210"/>
      <c r="E305" s="210" t="s">
        <v>524</v>
      </c>
      <c r="F305" s="211">
        <v>0</v>
      </c>
      <c r="G305" s="210"/>
      <c r="H305" s="272" t="s">
        <v>525</v>
      </c>
      <c r="I305" s="272"/>
      <c r="J305" s="211">
        <v>32.86</v>
      </c>
    </row>
    <row r="306" spans="1:10" x14ac:dyDescent="0.3">
      <c r="A306" s="273" t="s">
        <v>536</v>
      </c>
      <c r="B306" s="273"/>
      <c r="C306" s="273"/>
      <c r="D306" s="273"/>
      <c r="E306" s="273"/>
      <c r="F306" s="273"/>
      <c r="G306" s="273"/>
      <c r="H306" s="273"/>
      <c r="I306" s="273"/>
      <c r="J306" s="273"/>
    </row>
    <row r="307" spans="1:10" ht="15" thickBot="1" x14ac:dyDescent="0.35">
      <c r="A307" s="274" t="s">
        <v>739</v>
      </c>
      <c r="B307" s="274"/>
      <c r="C307" s="274"/>
      <c r="D307" s="274"/>
      <c r="E307" s="274"/>
      <c r="F307" s="274"/>
      <c r="G307" s="274"/>
      <c r="H307" s="274"/>
      <c r="I307" s="274"/>
      <c r="J307" s="274"/>
    </row>
    <row r="308" spans="1:10" ht="15" thickTop="1" x14ac:dyDescent="0.3">
      <c r="A308" s="212"/>
      <c r="B308" s="212"/>
      <c r="C308" s="212"/>
      <c r="D308" s="212"/>
      <c r="E308" s="212"/>
      <c r="F308" s="212"/>
      <c r="G308" s="212"/>
      <c r="H308" s="212"/>
      <c r="I308" s="212"/>
      <c r="J308" s="212"/>
    </row>
    <row r="309" spans="1:10" x14ac:dyDescent="0.3">
      <c r="A309" s="213" t="s">
        <v>408</v>
      </c>
      <c r="B309" s="214" t="s">
        <v>526</v>
      </c>
      <c r="C309" s="213" t="s">
        <v>527</v>
      </c>
      <c r="D309" s="213" t="s">
        <v>528</v>
      </c>
      <c r="E309" s="276" t="s">
        <v>529</v>
      </c>
      <c r="F309" s="276"/>
      <c r="G309" s="215" t="s">
        <v>530</v>
      </c>
      <c r="H309" s="214" t="s">
        <v>96</v>
      </c>
      <c r="I309" s="214" t="s">
        <v>531</v>
      </c>
      <c r="J309" s="214" t="s">
        <v>2</v>
      </c>
    </row>
    <row r="310" spans="1:10" ht="52.8" x14ac:dyDescent="0.3">
      <c r="A310" s="130" t="s">
        <v>513</v>
      </c>
      <c r="B310" s="131" t="s">
        <v>409</v>
      </c>
      <c r="C310" s="130" t="s">
        <v>168</v>
      </c>
      <c r="D310" s="130" t="s">
        <v>365</v>
      </c>
      <c r="E310" s="275" t="s">
        <v>740</v>
      </c>
      <c r="F310" s="275"/>
      <c r="G310" s="132" t="s">
        <v>410</v>
      </c>
      <c r="H310" s="204">
        <v>1</v>
      </c>
      <c r="I310" s="133">
        <v>23.5</v>
      </c>
      <c r="J310" s="133">
        <v>23.5</v>
      </c>
    </row>
    <row r="311" spans="1:10" ht="26.4" x14ac:dyDescent="0.3">
      <c r="A311" s="205" t="s">
        <v>515</v>
      </c>
      <c r="B311" s="206" t="s">
        <v>541</v>
      </c>
      <c r="C311" s="205" t="s">
        <v>187</v>
      </c>
      <c r="D311" s="205" t="s">
        <v>542</v>
      </c>
      <c r="E311" s="270" t="s">
        <v>518</v>
      </c>
      <c r="F311" s="270"/>
      <c r="G311" s="207" t="s">
        <v>159</v>
      </c>
      <c r="H311" s="208">
        <v>0.2</v>
      </c>
      <c r="I311" s="209">
        <v>16.32</v>
      </c>
      <c r="J311" s="209">
        <v>3.26</v>
      </c>
    </row>
    <row r="312" spans="1:10" ht="39.6" x14ac:dyDescent="0.3">
      <c r="A312" s="216" t="s">
        <v>532</v>
      </c>
      <c r="B312" s="217" t="s">
        <v>741</v>
      </c>
      <c r="C312" s="216" t="s">
        <v>187</v>
      </c>
      <c r="D312" s="216" t="s">
        <v>742</v>
      </c>
      <c r="E312" s="271" t="s">
        <v>545</v>
      </c>
      <c r="F312" s="271"/>
      <c r="G312" s="218" t="s">
        <v>170</v>
      </c>
      <c r="H312" s="219">
        <v>1</v>
      </c>
      <c r="I312" s="220">
        <v>20.239999999999998</v>
      </c>
      <c r="J312" s="220">
        <v>20.239999999999998</v>
      </c>
    </row>
    <row r="313" spans="1:10" x14ac:dyDescent="0.3">
      <c r="A313" s="210"/>
      <c r="B313" s="210"/>
      <c r="C313" s="210"/>
      <c r="D313" s="210"/>
      <c r="E313" s="210" t="s">
        <v>521</v>
      </c>
      <c r="F313" s="211"/>
      <c r="G313" s="210" t="s">
        <v>522</v>
      </c>
      <c r="H313" s="211">
        <v>0</v>
      </c>
      <c r="I313" s="210" t="s">
        <v>523</v>
      </c>
      <c r="J313" s="211">
        <v>0</v>
      </c>
    </row>
    <row r="314" spans="1:10" x14ac:dyDescent="0.3">
      <c r="A314" s="210"/>
      <c r="B314" s="210"/>
      <c r="C314" s="210"/>
      <c r="D314" s="210"/>
      <c r="E314" s="210" t="s">
        <v>524</v>
      </c>
      <c r="F314" s="211">
        <v>0</v>
      </c>
      <c r="G314" s="210"/>
      <c r="H314" s="272" t="s">
        <v>525</v>
      </c>
      <c r="I314" s="272"/>
      <c r="J314" s="211">
        <v>30.33</v>
      </c>
    </row>
    <row r="315" spans="1:10" x14ac:dyDescent="0.3">
      <c r="A315" s="273" t="s">
        <v>536</v>
      </c>
      <c r="B315" s="273"/>
      <c r="C315" s="273"/>
      <c r="D315" s="273"/>
      <c r="E315" s="273"/>
      <c r="F315" s="273"/>
      <c r="G315" s="273"/>
      <c r="H315" s="273"/>
      <c r="I315" s="273"/>
      <c r="J315" s="273"/>
    </row>
    <row r="316" spans="1:10" ht="15" thickBot="1" x14ac:dyDescent="0.35">
      <c r="A316" s="274" t="s">
        <v>743</v>
      </c>
      <c r="B316" s="274"/>
      <c r="C316" s="274"/>
      <c r="D316" s="274"/>
      <c r="E316" s="274"/>
      <c r="F316" s="274"/>
      <c r="G316" s="274"/>
      <c r="H316" s="274"/>
      <c r="I316" s="274"/>
      <c r="J316" s="274"/>
    </row>
    <row r="317" spans="1:10" ht="15" thickTop="1" x14ac:dyDescent="0.3">
      <c r="A317" s="212"/>
      <c r="B317" s="212"/>
      <c r="C317" s="212"/>
      <c r="D317" s="212"/>
      <c r="E317" s="212"/>
      <c r="F317" s="212"/>
      <c r="G317" s="212"/>
      <c r="H317" s="212"/>
      <c r="I317" s="212"/>
      <c r="J317" s="212"/>
    </row>
    <row r="318" spans="1:10" x14ac:dyDescent="0.3">
      <c r="A318" s="213" t="s">
        <v>431</v>
      </c>
      <c r="B318" s="214" t="s">
        <v>526</v>
      </c>
      <c r="C318" s="213" t="s">
        <v>527</v>
      </c>
      <c r="D318" s="213" t="s">
        <v>528</v>
      </c>
      <c r="E318" s="276" t="s">
        <v>529</v>
      </c>
      <c r="F318" s="276"/>
      <c r="G318" s="215" t="s">
        <v>530</v>
      </c>
      <c r="H318" s="214" t="s">
        <v>96</v>
      </c>
      <c r="I318" s="214" t="s">
        <v>531</v>
      </c>
      <c r="J318" s="214" t="s">
        <v>2</v>
      </c>
    </row>
    <row r="319" spans="1:10" ht="26.4" x14ac:dyDescent="0.3">
      <c r="A319" s="130" t="s">
        <v>513</v>
      </c>
      <c r="B319" s="131" t="s">
        <v>432</v>
      </c>
      <c r="C319" s="130" t="s">
        <v>168</v>
      </c>
      <c r="D319" s="130" t="s">
        <v>433</v>
      </c>
      <c r="E319" s="275" t="s">
        <v>585</v>
      </c>
      <c r="F319" s="275"/>
      <c r="G319" s="132" t="s">
        <v>170</v>
      </c>
      <c r="H319" s="204">
        <v>1</v>
      </c>
      <c r="I319" s="133">
        <v>75.63</v>
      </c>
      <c r="J319" s="133">
        <v>75.63</v>
      </c>
    </row>
    <row r="320" spans="1:10" ht="26.4" x14ac:dyDescent="0.3">
      <c r="A320" s="205" t="s">
        <v>515</v>
      </c>
      <c r="B320" s="206" t="s">
        <v>744</v>
      </c>
      <c r="C320" s="205" t="s">
        <v>187</v>
      </c>
      <c r="D320" s="205" t="s">
        <v>745</v>
      </c>
      <c r="E320" s="270" t="s">
        <v>518</v>
      </c>
      <c r="F320" s="270"/>
      <c r="G320" s="207" t="s">
        <v>159</v>
      </c>
      <c r="H320" s="208">
        <v>0.34599999999999997</v>
      </c>
      <c r="I320" s="209">
        <v>16.68</v>
      </c>
      <c r="J320" s="209">
        <v>5.77</v>
      </c>
    </row>
    <row r="321" spans="1:10" ht="26.4" x14ac:dyDescent="0.3">
      <c r="A321" s="205" t="s">
        <v>515</v>
      </c>
      <c r="B321" s="206" t="s">
        <v>746</v>
      </c>
      <c r="C321" s="205" t="s">
        <v>187</v>
      </c>
      <c r="D321" s="205" t="s">
        <v>747</v>
      </c>
      <c r="E321" s="270" t="s">
        <v>518</v>
      </c>
      <c r="F321" s="270"/>
      <c r="G321" s="207" t="s">
        <v>159</v>
      </c>
      <c r="H321" s="208">
        <v>0.34599999999999997</v>
      </c>
      <c r="I321" s="209">
        <v>20.96</v>
      </c>
      <c r="J321" s="209">
        <v>7.25</v>
      </c>
    </row>
    <row r="322" spans="1:10" ht="39.6" x14ac:dyDescent="0.3">
      <c r="A322" s="216" t="s">
        <v>532</v>
      </c>
      <c r="B322" s="217" t="s">
        <v>748</v>
      </c>
      <c r="C322" s="216" t="s">
        <v>187</v>
      </c>
      <c r="D322" s="216" t="s">
        <v>749</v>
      </c>
      <c r="E322" s="271" t="s">
        <v>545</v>
      </c>
      <c r="F322" s="271"/>
      <c r="G322" s="218" t="s">
        <v>170</v>
      </c>
      <c r="H322" s="219">
        <v>1</v>
      </c>
      <c r="I322" s="220">
        <v>62.61</v>
      </c>
      <c r="J322" s="220">
        <v>62.61</v>
      </c>
    </row>
    <row r="323" spans="1:10" x14ac:dyDescent="0.3">
      <c r="A323" s="210"/>
      <c r="B323" s="210"/>
      <c r="C323" s="210"/>
      <c r="D323" s="210"/>
      <c r="E323" s="210" t="s">
        <v>521</v>
      </c>
      <c r="F323" s="211"/>
      <c r="G323" s="210" t="s">
        <v>522</v>
      </c>
      <c r="H323" s="211">
        <v>0</v>
      </c>
      <c r="I323" s="210" t="s">
        <v>523</v>
      </c>
      <c r="J323" s="211">
        <v>0</v>
      </c>
    </row>
    <row r="324" spans="1:10" ht="15" thickBot="1" x14ac:dyDescent="0.35">
      <c r="A324" s="210"/>
      <c r="B324" s="210"/>
      <c r="C324" s="210"/>
      <c r="D324" s="210"/>
      <c r="E324" s="210" t="s">
        <v>524</v>
      </c>
      <c r="F324" s="211">
        <v>0</v>
      </c>
      <c r="G324" s="210"/>
      <c r="H324" s="272" t="s">
        <v>525</v>
      </c>
      <c r="I324" s="272"/>
      <c r="J324" s="211">
        <v>97.61</v>
      </c>
    </row>
    <row r="325" spans="1:10" ht="15" thickTop="1" x14ac:dyDescent="0.3">
      <c r="A325" s="212"/>
      <c r="B325" s="212"/>
      <c r="C325" s="212"/>
      <c r="D325" s="212"/>
      <c r="E325" s="212"/>
      <c r="F325" s="212"/>
      <c r="G325" s="212"/>
      <c r="H325" s="212"/>
      <c r="I325" s="212"/>
      <c r="J325" s="212"/>
    </row>
    <row r="326" spans="1:10" x14ac:dyDescent="0.3">
      <c r="A326" s="213" t="s">
        <v>450</v>
      </c>
      <c r="B326" s="214" t="s">
        <v>526</v>
      </c>
      <c r="C326" s="213" t="s">
        <v>527</v>
      </c>
      <c r="D326" s="213" t="s">
        <v>528</v>
      </c>
      <c r="E326" s="276" t="s">
        <v>529</v>
      </c>
      <c r="F326" s="276"/>
      <c r="G326" s="215" t="s">
        <v>530</v>
      </c>
      <c r="H326" s="214" t="s">
        <v>96</v>
      </c>
      <c r="I326" s="214" t="s">
        <v>531</v>
      </c>
      <c r="J326" s="214" t="s">
        <v>2</v>
      </c>
    </row>
    <row r="327" spans="1:10" ht="26.4" x14ac:dyDescent="0.3">
      <c r="A327" s="130" t="s">
        <v>513</v>
      </c>
      <c r="B327" s="131" t="s">
        <v>451</v>
      </c>
      <c r="C327" s="130" t="s">
        <v>168</v>
      </c>
      <c r="D327" s="130" t="s">
        <v>452</v>
      </c>
      <c r="E327" s="275" t="s">
        <v>585</v>
      </c>
      <c r="F327" s="275"/>
      <c r="G327" s="132" t="s">
        <v>170</v>
      </c>
      <c r="H327" s="204">
        <v>1</v>
      </c>
      <c r="I327" s="133">
        <v>149.13</v>
      </c>
      <c r="J327" s="133">
        <v>149.13</v>
      </c>
    </row>
    <row r="328" spans="1:10" ht="26.4" x14ac:dyDescent="0.3">
      <c r="A328" s="205" t="s">
        <v>515</v>
      </c>
      <c r="B328" s="206" t="s">
        <v>746</v>
      </c>
      <c r="C328" s="205" t="s">
        <v>187</v>
      </c>
      <c r="D328" s="205" t="s">
        <v>747</v>
      </c>
      <c r="E328" s="270" t="s">
        <v>518</v>
      </c>
      <c r="F328" s="270"/>
      <c r="G328" s="207" t="s">
        <v>159</v>
      </c>
      <c r="H328" s="208">
        <v>0.13250000000000001</v>
      </c>
      <c r="I328" s="209">
        <v>20.96</v>
      </c>
      <c r="J328" s="209">
        <v>2.77</v>
      </c>
    </row>
    <row r="329" spans="1:10" ht="26.4" x14ac:dyDescent="0.3">
      <c r="A329" s="205" t="s">
        <v>515</v>
      </c>
      <c r="B329" s="206" t="s">
        <v>744</v>
      </c>
      <c r="C329" s="205" t="s">
        <v>187</v>
      </c>
      <c r="D329" s="205" t="s">
        <v>745</v>
      </c>
      <c r="E329" s="270" t="s">
        <v>518</v>
      </c>
      <c r="F329" s="270"/>
      <c r="G329" s="207" t="s">
        <v>159</v>
      </c>
      <c r="H329" s="208">
        <v>0.13250000000000001</v>
      </c>
      <c r="I329" s="209">
        <v>16.68</v>
      </c>
      <c r="J329" s="209">
        <v>2.21</v>
      </c>
    </row>
    <row r="330" spans="1:10" x14ac:dyDescent="0.3">
      <c r="A330" s="216" t="s">
        <v>532</v>
      </c>
      <c r="B330" s="217" t="s">
        <v>750</v>
      </c>
      <c r="C330" s="216" t="s">
        <v>635</v>
      </c>
      <c r="D330" s="216" t="s">
        <v>751</v>
      </c>
      <c r="E330" s="271" t="s">
        <v>545</v>
      </c>
      <c r="F330" s="271"/>
      <c r="G330" s="218" t="s">
        <v>752</v>
      </c>
      <c r="H330" s="219">
        <v>1</v>
      </c>
      <c r="I330" s="220">
        <v>141.47</v>
      </c>
      <c r="J330" s="220">
        <v>141.47</v>
      </c>
    </row>
    <row r="331" spans="1:10" ht="26.4" x14ac:dyDescent="0.3">
      <c r="A331" s="216" t="s">
        <v>532</v>
      </c>
      <c r="B331" s="217" t="s">
        <v>753</v>
      </c>
      <c r="C331" s="216" t="s">
        <v>187</v>
      </c>
      <c r="D331" s="216" t="s">
        <v>754</v>
      </c>
      <c r="E331" s="271" t="s">
        <v>545</v>
      </c>
      <c r="F331" s="271"/>
      <c r="G331" s="218" t="s">
        <v>170</v>
      </c>
      <c r="H331" s="219">
        <v>2</v>
      </c>
      <c r="I331" s="220">
        <v>1.34</v>
      </c>
      <c r="J331" s="220">
        <v>2.68</v>
      </c>
    </row>
    <row r="332" spans="1:10" x14ac:dyDescent="0.3">
      <c r="A332" s="210"/>
      <c r="B332" s="210"/>
      <c r="C332" s="210"/>
      <c r="D332" s="210"/>
      <c r="E332" s="210" t="s">
        <v>521</v>
      </c>
      <c r="F332" s="211"/>
      <c r="G332" s="210" t="s">
        <v>522</v>
      </c>
      <c r="H332" s="211">
        <v>0</v>
      </c>
      <c r="I332" s="210" t="s">
        <v>523</v>
      </c>
      <c r="J332" s="211">
        <v>0</v>
      </c>
    </row>
    <row r="333" spans="1:10" ht="15" thickBot="1" x14ac:dyDescent="0.35">
      <c r="A333" s="210"/>
      <c r="B333" s="210"/>
      <c r="C333" s="210"/>
      <c r="D333" s="210"/>
      <c r="E333" s="210" t="s">
        <v>524</v>
      </c>
      <c r="F333" s="211">
        <v>0</v>
      </c>
      <c r="G333" s="210"/>
      <c r="H333" s="272" t="s">
        <v>525</v>
      </c>
      <c r="I333" s="272"/>
      <c r="J333" s="211">
        <v>192.48</v>
      </c>
    </row>
    <row r="334" spans="1:10" ht="15" thickTop="1" x14ac:dyDescent="0.3">
      <c r="A334" s="212"/>
      <c r="B334" s="212"/>
      <c r="C334" s="212"/>
      <c r="D334" s="212"/>
      <c r="E334" s="212"/>
      <c r="F334" s="212"/>
      <c r="G334" s="212"/>
      <c r="H334" s="212"/>
      <c r="I334" s="212"/>
      <c r="J334" s="212"/>
    </row>
    <row r="335" spans="1:10" x14ac:dyDescent="0.3">
      <c r="A335" s="213" t="s">
        <v>479</v>
      </c>
      <c r="B335" s="214" t="s">
        <v>526</v>
      </c>
      <c r="C335" s="213" t="s">
        <v>527</v>
      </c>
      <c r="D335" s="213" t="s">
        <v>528</v>
      </c>
      <c r="E335" s="276" t="s">
        <v>529</v>
      </c>
      <c r="F335" s="276"/>
      <c r="G335" s="215" t="s">
        <v>530</v>
      </c>
      <c r="H335" s="214" t="s">
        <v>96</v>
      </c>
      <c r="I335" s="214" t="s">
        <v>531</v>
      </c>
      <c r="J335" s="214" t="s">
        <v>2</v>
      </c>
    </row>
    <row r="336" spans="1:10" x14ac:dyDescent="0.3">
      <c r="A336" s="130" t="s">
        <v>513</v>
      </c>
      <c r="B336" s="131" t="s">
        <v>480</v>
      </c>
      <c r="C336" s="130" t="s">
        <v>168</v>
      </c>
      <c r="D336" s="130" t="s">
        <v>481</v>
      </c>
      <c r="E336" s="275" t="s">
        <v>585</v>
      </c>
      <c r="F336" s="275"/>
      <c r="G336" s="132" t="s">
        <v>170</v>
      </c>
      <c r="H336" s="204">
        <v>1</v>
      </c>
      <c r="I336" s="133">
        <v>7.41</v>
      </c>
      <c r="J336" s="133">
        <v>7.41</v>
      </c>
    </row>
    <row r="337" spans="1:10" ht="26.4" x14ac:dyDescent="0.3">
      <c r="A337" s="205" t="s">
        <v>515</v>
      </c>
      <c r="B337" s="206" t="s">
        <v>746</v>
      </c>
      <c r="C337" s="205" t="s">
        <v>187</v>
      </c>
      <c r="D337" s="205" t="s">
        <v>747</v>
      </c>
      <c r="E337" s="270" t="s">
        <v>518</v>
      </c>
      <c r="F337" s="270"/>
      <c r="G337" s="207" t="s">
        <v>159</v>
      </c>
      <c r="H337" s="208">
        <v>0.15</v>
      </c>
      <c r="I337" s="209">
        <v>20.96</v>
      </c>
      <c r="J337" s="209">
        <v>3.14</v>
      </c>
    </row>
    <row r="338" spans="1:10" ht="26.4" x14ac:dyDescent="0.3">
      <c r="A338" s="205" t="s">
        <v>515</v>
      </c>
      <c r="B338" s="206" t="s">
        <v>744</v>
      </c>
      <c r="C338" s="205" t="s">
        <v>187</v>
      </c>
      <c r="D338" s="205" t="s">
        <v>745</v>
      </c>
      <c r="E338" s="270" t="s">
        <v>518</v>
      </c>
      <c r="F338" s="270"/>
      <c r="G338" s="207" t="s">
        <v>159</v>
      </c>
      <c r="H338" s="208">
        <v>0.15</v>
      </c>
      <c r="I338" s="209">
        <v>16.68</v>
      </c>
      <c r="J338" s="209">
        <v>2.5</v>
      </c>
    </row>
    <row r="339" spans="1:10" ht="26.4" x14ac:dyDescent="0.3">
      <c r="A339" s="216" t="s">
        <v>532</v>
      </c>
      <c r="B339" s="217" t="s">
        <v>755</v>
      </c>
      <c r="C339" s="216" t="s">
        <v>187</v>
      </c>
      <c r="D339" s="216" t="s">
        <v>756</v>
      </c>
      <c r="E339" s="271" t="s">
        <v>545</v>
      </c>
      <c r="F339" s="271"/>
      <c r="G339" s="218" t="s">
        <v>170</v>
      </c>
      <c r="H339" s="219">
        <v>1</v>
      </c>
      <c r="I339" s="220">
        <v>1.77</v>
      </c>
      <c r="J339" s="220">
        <v>1.77</v>
      </c>
    </row>
    <row r="340" spans="1:10" x14ac:dyDescent="0.3">
      <c r="A340" s="210"/>
      <c r="B340" s="210"/>
      <c r="C340" s="210"/>
      <c r="D340" s="210"/>
      <c r="E340" s="210" t="s">
        <v>521</v>
      </c>
      <c r="F340" s="211"/>
      <c r="G340" s="210" t="s">
        <v>522</v>
      </c>
      <c r="H340" s="211">
        <v>0</v>
      </c>
      <c r="I340" s="210" t="s">
        <v>523</v>
      </c>
      <c r="J340" s="211">
        <v>0</v>
      </c>
    </row>
    <row r="341" spans="1:10" ht="15" thickBot="1" x14ac:dyDescent="0.35">
      <c r="A341" s="210"/>
      <c r="B341" s="210"/>
      <c r="C341" s="210"/>
      <c r="D341" s="210"/>
      <c r="E341" s="210" t="s">
        <v>524</v>
      </c>
      <c r="F341" s="211">
        <v>0</v>
      </c>
      <c r="G341" s="210"/>
      <c r="H341" s="272" t="s">
        <v>525</v>
      </c>
      <c r="I341" s="272"/>
      <c r="J341" s="211">
        <v>9.56</v>
      </c>
    </row>
    <row r="342" spans="1:10" ht="15" thickTop="1" x14ac:dyDescent="0.3">
      <c r="A342" s="212"/>
      <c r="B342" s="212"/>
      <c r="C342" s="212"/>
      <c r="D342" s="212"/>
      <c r="E342" s="212"/>
      <c r="F342" s="212"/>
      <c r="G342" s="212"/>
      <c r="H342" s="212"/>
      <c r="I342" s="212"/>
      <c r="J342" s="212"/>
    </row>
    <row r="343" spans="1:10" x14ac:dyDescent="0.3">
      <c r="A343" s="213" t="s">
        <v>482</v>
      </c>
      <c r="B343" s="214" t="s">
        <v>526</v>
      </c>
      <c r="C343" s="213" t="s">
        <v>527</v>
      </c>
      <c r="D343" s="213" t="s">
        <v>528</v>
      </c>
      <c r="E343" s="276" t="s">
        <v>529</v>
      </c>
      <c r="F343" s="276"/>
      <c r="G343" s="215" t="s">
        <v>530</v>
      </c>
      <c r="H343" s="214" t="s">
        <v>96</v>
      </c>
      <c r="I343" s="214" t="s">
        <v>531</v>
      </c>
      <c r="J343" s="214" t="s">
        <v>2</v>
      </c>
    </row>
    <row r="344" spans="1:10" x14ac:dyDescent="0.3">
      <c r="A344" s="130" t="s">
        <v>513</v>
      </c>
      <c r="B344" s="131" t="s">
        <v>483</v>
      </c>
      <c r="C344" s="130" t="s">
        <v>168</v>
      </c>
      <c r="D344" s="130" t="s">
        <v>484</v>
      </c>
      <c r="E344" s="275" t="s">
        <v>585</v>
      </c>
      <c r="F344" s="275"/>
      <c r="G344" s="132" t="s">
        <v>170</v>
      </c>
      <c r="H344" s="204">
        <v>1</v>
      </c>
      <c r="I344" s="133">
        <v>7.67</v>
      </c>
      <c r="J344" s="133">
        <v>7.67</v>
      </c>
    </row>
    <row r="345" spans="1:10" ht="26.4" x14ac:dyDescent="0.3">
      <c r="A345" s="205" t="s">
        <v>515</v>
      </c>
      <c r="B345" s="206" t="s">
        <v>746</v>
      </c>
      <c r="C345" s="205" t="s">
        <v>187</v>
      </c>
      <c r="D345" s="205" t="s">
        <v>747</v>
      </c>
      <c r="E345" s="270" t="s">
        <v>518</v>
      </c>
      <c r="F345" s="270"/>
      <c r="G345" s="207" t="s">
        <v>159</v>
      </c>
      <c r="H345" s="208">
        <v>0.15</v>
      </c>
      <c r="I345" s="209">
        <v>20.96</v>
      </c>
      <c r="J345" s="209">
        <v>3.14</v>
      </c>
    </row>
    <row r="346" spans="1:10" ht="26.4" x14ac:dyDescent="0.3">
      <c r="A346" s="205" t="s">
        <v>515</v>
      </c>
      <c r="B346" s="206" t="s">
        <v>744</v>
      </c>
      <c r="C346" s="205" t="s">
        <v>187</v>
      </c>
      <c r="D346" s="205" t="s">
        <v>745</v>
      </c>
      <c r="E346" s="270" t="s">
        <v>518</v>
      </c>
      <c r="F346" s="270"/>
      <c r="G346" s="207" t="s">
        <v>159</v>
      </c>
      <c r="H346" s="208">
        <v>0.15</v>
      </c>
      <c r="I346" s="209">
        <v>16.68</v>
      </c>
      <c r="J346" s="209">
        <v>2.5</v>
      </c>
    </row>
    <row r="347" spans="1:10" ht="26.4" x14ac:dyDescent="0.3">
      <c r="A347" s="216" t="s">
        <v>532</v>
      </c>
      <c r="B347" s="217" t="s">
        <v>757</v>
      </c>
      <c r="C347" s="216" t="s">
        <v>187</v>
      </c>
      <c r="D347" s="216" t="s">
        <v>758</v>
      </c>
      <c r="E347" s="271" t="s">
        <v>545</v>
      </c>
      <c r="F347" s="271"/>
      <c r="G347" s="218" t="s">
        <v>170</v>
      </c>
      <c r="H347" s="219">
        <v>1</v>
      </c>
      <c r="I347" s="220">
        <v>2.0299999999999998</v>
      </c>
      <c r="J347" s="220">
        <v>2.0299999999999998</v>
      </c>
    </row>
    <row r="348" spans="1:10" x14ac:dyDescent="0.3">
      <c r="A348" s="210"/>
      <c r="B348" s="210"/>
      <c r="C348" s="210"/>
      <c r="D348" s="210"/>
      <c r="E348" s="210" t="s">
        <v>521</v>
      </c>
      <c r="F348" s="211"/>
      <c r="G348" s="210" t="s">
        <v>522</v>
      </c>
      <c r="H348" s="211">
        <v>0</v>
      </c>
      <c r="I348" s="210" t="s">
        <v>523</v>
      </c>
      <c r="J348" s="211">
        <v>0</v>
      </c>
    </row>
    <row r="349" spans="1:10" ht="15" thickBot="1" x14ac:dyDescent="0.35">
      <c r="A349" s="210"/>
      <c r="B349" s="210"/>
      <c r="C349" s="210"/>
      <c r="D349" s="210"/>
      <c r="E349" s="210" t="s">
        <v>524</v>
      </c>
      <c r="F349" s="211">
        <v>0</v>
      </c>
      <c r="G349" s="210"/>
      <c r="H349" s="272" t="s">
        <v>525</v>
      </c>
      <c r="I349" s="272"/>
      <c r="J349" s="211">
        <v>9.89</v>
      </c>
    </row>
    <row r="350" spans="1:10" ht="15" thickTop="1" x14ac:dyDescent="0.3">
      <c r="A350" s="212"/>
      <c r="B350" s="212"/>
      <c r="C350" s="212"/>
      <c r="D350" s="212"/>
      <c r="E350" s="212"/>
      <c r="F350" s="212"/>
      <c r="G350" s="212"/>
      <c r="H350" s="212"/>
      <c r="I350" s="212"/>
      <c r="J350" s="212"/>
    </row>
    <row r="351" spans="1:10" x14ac:dyDescent="0.3">
      <c r="A351" s="213" t="s">
        <v>499</v>
      </c>
      <c r="B351" s="214" t="s">
        <v>526</v>
      </c>
      <c r="C351" s="213" t="s">
        <v>527</v>
      </c>
      <c r="D351" s="213" t="s">
        <v>528</v>
      </c>
      <c r="E351" s="276" t="s">
        <v>529</v>
      </c>
      <c r="F351" s="276"/>
      <c r="G351" s="215" t="s">
        <v>530</v>
      </c>
      <c r="H351" s="214" t="s">
        <v>96</v>
      </c>
      <c r="I351" s="214" t="s">
        <v>531</v>
      </c>
      <c r="J351" s="214" t="s">
        <v>2</v>
      </c>
    </row>
    <row r="352" spans="1:10" ht="26.4" x14ac:dyDescent="0.3">
      <c r="A352" s="130" t="s">
        <v>513</v>
      </c>
      <c r="B352" s="131" t="s">
        <v>500</v>
      </c>
      <c r="C352" s="130" t="s">
        <v>168</v>
      </c>
      <c r="D352" s="130" t="s">
        <v>501</v>
      </c>
      <c r="E352" s="275" t="s">
        <v>585</v>
      </c>
      <c r="F352" s="275"/>
      <c r="G352" s="132" t="s">
        <v>170</v>
      </c>
      <c r="H352" s="204">
        <v>1</v>
      </c>
      <c r="I352" s="133">
        <v>40.950000000000003</v>
      </c>
      <c r="J352" s="133">
        <v>40.950000000000003</v>
      </c>
    </row>
    <row r="353" spans="1:10" ht="26.4" x14ac:dyDescent="0.3">
      <c r="A353" s="205" t="s">
        <v>515</v>
      </c>
      <c r="B353" s="206" t="s">
        <v>746</v>
      </c>
      <c r="C353" s="205" t="s">
        <v>187</v>
      </c>
      <c r="D353" s="205" t="s">
        <v>747</v>
      </c>
      <c r="E353" s="270" t="s">
        <v>518</v>
      </c>
      <c r="F353" s="270"/>
      <c r="G353" s="207" t="s">
        <v>159</v>
      </c>
      <c r="H353" s="208">
        <v>0.55179999999999996</v>
      </c>
      <c r="I353" s="209">
        <v>20.96</v>
      </c>
      <c r="J353" s="209">
        <v>11.56</v>
      </c>
    </row>
    <row r="354" spans="1:10" ht="26.4" x14ac:dyDescent="0.3">
      <c r="A354" s="205" t="s">
        <v>515</v>
      </c>
      <c r="B354" s="206" t="s">
        <v>744</v>
      </c>
      <c r="C354" s="205" t="s">
        <v>187</v>
      </c>
      <c r="D354" s="205" t="s">
        <v>745</v>
      </c>
      <c r="E354" s="270" t="s">
        <v>518</v>
      </c>
      <c r="F354" s="270"/>
      <c r="G354" s="207" t="s">
        <v>159</v>
      </c>
      <c r="H354" s="208">
        <v>0.22989999999999999</v>
      </c>
      <c r="I354" s="209">
        <v>16.68</v>
      </c>
      <c r="J354" s="209">
        <v>3.83</v>
      </c>
    </row>
    <row r="355" spans="1:10" x14ac:dyDescent="0.3">
      <c r="A355" s="216" t="s">
        <v>532</v>
      </c>
      <c r="B355" s="217" t="s">
        <v>759</v>
      </c>
      <c r="C355" s="216" t="s">
        <v>412</v>
      </c>
      <c r="D355" s="216" t="s">
        <v>760</v>
      </c>
      <c r="E355" s="271" t="s">
        <v>545</v>
      </c>
      <c r="F355" s="271"/>
      <c r="G355" s="218" t="s">
        <v>170</v>
      </c>
      <c r="H355" s="219">
        <v>1</v>
      </c>
      <c r="I355" s="220">
        <v>25.56</v>
      </c>
      <c r="J355" s="220">
        <v>25.56</v>
      </c>
    </row>
    <row r="356" spans="1:10" x14ac:dyDescent="0.3">
      <c r="A356" s="210"/>
      <c r="B356" s="210"/>
      <c r="C356" s="210"/>
      <c r="D356" s="210"/>
      <c r="E356" s="210" t="s">
        <v>521</v>
      </c>
      <c r="F356" s="211"/>
      <c r="G356" s="210" t="s">
        <v>522</v>
      </c>
      <c r="H356" s="211">
        <v>0</v>
      </c>
      <c r="I356" s="210" t="s">
        <v>523</v>
      </c>
      <c r="J356" s="211">
        <v>0</v>
      </c>
    </row>
    <row r="357" spans="1:10" ht="15" thickBot="1" x14ac:dyDescent="0.35">
      <c r="A357" s="210"/>
      <c r="B357" s="210"/>
      <c r="C357" s="210"/>
      <c r="D357" s="210"/>
      <c r="E357" s="210" t="s">
        <v>524</v>
      </c>
      <c r="F357" s="211">
        <v>0</v>
      </c>
      <c r="G357" s="210"/>
      <c r="H357" s="272" t="s">
        <v>525</v>
      </c>
      <c r="I357" s="272"/>
      <c r="J357" s="211">
        <v>52.85</v>
      </c>
    </row>
    <row r="358" spans="1:10" ht="15" thickTop="1" x14ac:dyDescent="0.3">
      <c r="A358" s="212"/>
      <c r="B358" s="212"/>
      <c r="C358" s="212"/>
      <c r="D358" s="212"/>
      <c r="E358" s="212"/>
      <c r="F358" s="212"/>
      <c r="G358" s="212"/>
      <c r="H358" s="212"/>
      <c r="I358" s="212"/>
      <c r="J358" s="212"/>
    </row>
    <row r="359" spans="1:10" x14ac:dyDescent="0.3">
      <c r="A359" s="213" t="s">
        <v>504</v>
      </c>
      <c r="B359" s="214" t="s">
        <v>526</v>
      </c>
      <c r="C359" s="213" t="s">
        <v>527</v>
      </c>
      <c r="D359" s="213" t="s">
        <v>528</v>
      </c>
      <c r="E359" s="276" t="s">
        <v>529</v>
      </c>
      <c r="F359" s="276"/>
      <c r="G359" s="215" t="s">
        <v>530</v>
      </c>
      <c r="H359" s="214" t="s">
        <v>96</v>
      </c>
      <c r="I359" s="214" t="s">
        <v>531</v>
      </c>
      <c r="J359" s="214" t="s">
        <v>2</v>
      </c>
    </row>
    <row r="360" spans="1:10" ht="39.6" x14ac:dyDescent="0.3">
      <c r="A360" s="130" t="s">
        <v>513</v>
      </c>
      <c r="B360" s="131" t="s">
        <v>505</v>
      </c>
      <c r="C360" s="130" t="s">
        <v>168</v>
      </c>
      <c r="D360" s="130" t="s">
        <v>506</v>
      </c>
      <c r="E360" s="275" t="s">
        <v>585</v>
      </c>
      <c r="F360" s="275"/>
      <c r="G360" s="132" t="s">
        <v>170</v>
      </c>
      <c r="H360" s="204">
        <v>1</v>
      </c>
      <c r="I360" s="133">
        <v>399</v>
      </c>
      <c r="J360" s="133">
        <v>399</v>
      </c>
    </row>
    <row r="361" spans="1:10" ht="26.4" x14ac:dyDescent="0.3">
      <c r="A361" s="205" t="s">
        <v>515</v>
      </c>
      <c r="B361" s="206" t="s">
        <v>746</v>
      </c>
      <c r="C361" s="205" t="s">
        <v>187</v>
      </c>
      <c r="D361" s="205" t="s">
        <v>747</v>
      </c>
      <c r="E361" s="270" t="s">
        <v>518</v>
      </c>
      <c r="F361" s="270"/>
      <c r="G361" s="207" t="s">
        <v>159</v>
      </c>
      <c r="H361" s="208">
        <v>1.5233000000000001</v>
      </c>
      <c r="I361" s="209">
        <v>20.96</v>
      </c>
      <c r="J361" s="209">
        <v>31.92</v>
      </c>
    </row>
    <row r="362" spans="1:10" ht="26.4" x14ac:dyDescent="0.3">
      <c r="A362" s="205" t="s">
        <v>515</v>
      </c>
      <c r="B362" s="206" t="s">
        <v>744</v>
      </c>
      <c r="C362" s="205" t="s">
        <v>187</v>
      </c>
      <c r="D362" s="205" t="s">
        <v>745</v>
      </c>
      <c r="E362" s="270" t="s">
        <v>518</v>
      </c>
      <c r="F362" s="270"/>
      <c r="G362" s="207" t="s">
        <v>159</v>
      </c>
      <c r="H362" s="208">
        <v>1.5233000000000001</v>
      </c>
      <c r="I362" s="209">
        <v>16.68</v>
      </c>
      <c r="J362" s="209">
        <v>25.4</v>
      </c>
    </row>
    <row r="363" spans="1:10" ht="39.6" x14ac:dyDescent="0.3">
      <c r="A363" s="216" t="s">
        <v>532</v>
      </c>
      <c r="B363" s="217" t="s">
        <v>761</v>
      </c>
      <c r="C363" s="216" t="s">
        <v>187</v>
      </c>
      <c r="D363" s="216" t="s">
        <v>762</v>
      </c>
      <c r="E363" s="271" t="s">
        <v>545</v>
      </c>
      <c r="F363" s="271"/>
      <c r="G363" s="218" t="s">
        <v>170</v>
      </c>
      <c r="H363" s="219">
        <v>1</v>
      </c>
      <c r="I363" s="220">
        <v>341.68</v>
      </c>
      <c r="J363" s="220">
        <v>341.68</v>
      </c>
    </row>
    <row r="364" spans="1:10" x14ac:dyDescent="0.3">
      <c r="A364" s="210"/>
      <c r="B364" s="210"/>
      <c r="C364" s="210"/>
      <c r="D364" s="210"/>
      <c r="E364" s="210" t="s">
        <v>521</v>
      </c>
      <c r="F364" s="211"/>
      <c r="G364" s="210" t="s">
        <v>522</v>
      </c>
      <c r="H364" s="211">
        <v>0</v>
      </c>
      <c r="I364" s="210" t="s">
        <v>523</v>
      </c>
      <c r="J364" s="211">
        <v>0</v>
      </c>
    </row>
    <row r="365" spans="1:10" ht="15" thickBot="1" x14ac:dyDescent="0.35">
      <c r="A365" s="210"/>
      <c r="B365" s="210"/>
      <c r="C365" s="210"/>
      <c r="D365" s="210"/>
      <c r="E365" s="210" t="s">
        <v>524</v>
      </c>
      <c r="F365" s="211">
        <v>0</v>
      </c>
      <c r="G365" s="210"/>
      <c r="H365" s="272" t="s">
        <v>525</v>
      </c>
      <c r="I365" s="272"/>
      <c r="J365" s="211">
        <v>514.98</v>
      </c>
    </row>
    <row r="366" spans="1:10" ht="15" thickTop="1" x14ac:dyDescent="0.3">
      <c r="A366" s="212"/>
      <c r="B366" s="212"/>
      <c r="C366" s="212"/>
      <c r="D366" s="212"/>
      <c r="E366" s="212"/>
      <c r="F366" s="212"/>
      <c r="G366" s="212"/>
      <c r="H366" s="212"/>
      <c r="I366" s="212"/>
      <c r="J366" s="212"/>
    </row>
    <row r="367" spans="1:10" x14ac:dyDescent="0.3">
      <c r="A367" s="277" t="s">
        <v>763</v>
      </c>
      <c r="B367" s="278"/>
      <c r="C367" s="278"/>
      <c r="D367" s="278"/>
      <c r="E367" s="278"/>
      <c r="F367" s="278"/>
      <c r="G367" s="278"/>
      <c r="H367" s="278"/>
      <c r="I367" s="278"/>
      <c r="J367" s="278"/>
    </row>
    <row r="368" spans="1:10" x14ac:dyDescent="0.3">
      <c r="A368" s="213"/>
      <c r="B368" s="214" t="s">
        <v>526</v>
      </c>
      <c r="C368" s="213" t="s">
        <v>527</v>
      </c>
      <c r="D368" s="213" t="s">
        <v>528</v>
      </c>
      <c r="E368" s="276" t="s">
        <v>529</v>
      </c>
      <c r="F368" s="276"/>
      <c r="G368" s="215" t="s">
        <v>530</v>
      </c>
      <c r="H368" s="214" t="s">
        <v>96</v>
      </c>
      <c r="I368" s="214" t="s">
        <v>531</v>
      </c>
      <c r="J368" s="214" t="s">
        <v>2</v>
      </c>
    </row>
    <row r="369" spans="1:10" ht="52.8" x14ac:dyDescent="0.3">
      <c r="A369" s="130" t="s">
        <v>513</v>
      </c>
      <c r="B369" s="131" t="s">
        <v>670</v>
      </c>
      <c r="C369" s="130" t="s">
        <v>168</v>
      </c>
      <c r="D369" s="130" t="s">
        <v>671</v>
      </c>
      <c r="E369" s="275" t="s">
        <v>669</v>
      </c>
      <c r="F369" s="275"/>
      <c r="G369" s="132" t="s">
        <v>170</v>
      </c>
      <c r="H369" s="204">
        <v>1</v>
      </c>
      <c r="I369" s="133">
        <v>91.58</v>
      </c>
      <c r="J369" s="133">
        <v>91.58</v>
      </c>
    </row>
    <row r="370" spans="1:10" x14ac:dyDescent="0.3">
      <c r="A370" s="216" t="s">
        <v>532</v>
      </c>
      <c r="B370" s="217" t="s">
        <v>764</v>
      </c>
      <c r="C370" s="216" t="s">
        <v>635</v>
      </c>
      <c r="D370" s="216" t="s">
        <v>765</v>
      </c>
      <c r="E370" s="271" t="s">
        <v>545</v>
      </c>
      <c r="F370" s="271"/>
      <c r="G370" s="218" t="s">
        <v>752</v>
      </c>
      <c r="H370" s="219">
        <v>2</v>
      </c>
      <c r="I370" s="220">
        <v>39.85</v>
      </c>
      <c r="J370" s="220">
        <v>79.7</v>
      </c>
    </row>
    <row r="371" spans="1:10" x14ac:dyDescent="0.3">
      <c r="A371" s="216" t="s">
        <v>532</v>
      </c>
      <c r="B371" s="217" t="s">
        <v>766</v>
      </c>
      <c r="C371" s="216" t="s">
        <v>635</v>
      </c>
      <c r="D371" s="216" t="s">
        <v>767</v>
      </c>
      <c r="E371" s="271" t="s">
        <v>545</v>
      </c>
      <c r="F371" s="271"/>
      <c r="G371" s="218" t="s">
        <v>752</v>
      </c>
      <c r="H371" s="219">
        <v>2</v>
      </c>
      <c r="I371" s="220">
        <v>5.94</v>
      </c>
      <c r="J371" s="220">
        <v>11.88</v>
      </c>
    </row>
    <row r="372" spans="1:10" x14ac:dyDescent="0.3">
      <c r="A372" s="210"/>
      <c r="B372" s="210"/>
      <c r="C372" s="210"/>
      <c r="D372" s="210"/>
      <c r="E372" s="210" t="s">
        <v>521</v>
      </c>
      <c r="F372" s="211"/>
      <c r="G372" s="210" t="s">
        <v>522</v>
      </c>
      <c r="H372" s="211">
        <v>0</v>
      </c>
      <c r="I372" s="210" t="s">
        <v>523</v>
      </c>
      <c r="J372" s="211">
        <v>0</v>
      </c>
    </row>
    <row r="373" spans="1:10" x14ac:dyDescent="0.3">
      <c r="A373" s="210"/>
      <c r="B373" s="210"/>
      <c r="C373" s="210"/>
      <c r="D373" s="210"/>
      <c r="E373" s="210" t="s">
        <v>524</v>
      </c>
      <c r="F373" s="211">
        <v>0</v>
      </c>
      <c r="G373" s="210"/>
      <c r="H373" s="272" t="s">
        <v>525</v>
      </c>
      <c r="I373" s="272"/>
      <c r="J373" s="211">
        <v>118.2</v>
      </c>
    </row>
    <row r="374" spans="1:10" x14ac:dyDescent="0.3">
      <c r="A374" s="273" t="s">
        <v>536</v>
      </c>
      <c r="B374" s="273"/>
      <c r="C374" s="273"/>
      <c r="D374" s="273"/>
      <c r="E374" s="273"/>
      <c r="F374" s="273"/>
      <c r="G374" s="273"/>
      <c r="H374" s="273"/>
      <c r="I374" s="273"/>
      <c r="J374" s="273"/>
    </row>
    <row r="375" spans="1:10" ht="15" thickBot="1" x14ac:dyDescent="0.35">
      <c r="A375" s="274" t="s">
        <v>768</v>
      </c>
      <c r="B375" s="274"/>
      <c r="C375" s="274"/>
      <c r="D375" s="274"/>
      <c r="E375" s="274"/>
      <c r="F375" s="274"/>
      <c r="G375" s="274"/>
      <c r="H375" s="274"/>
      <c r="I375" s="274"/>
      <c r="J375" s="274"/>
    </row>
    <row r="376" spans="1:10" ht="15" thickTop="1" x14ac:dyDescent="0.3">
      <c r="A376" s="212"/>
      <c r="B376" s="212"/>
      <c r="C376" s="212"/>
      <c r="D376" s="212"/>
      <c r="E376" s="212"/>
      <c r="F376" s="212"/>
      <c r="G376" s="212"/>
      <c r="H376" s="212"/>
      <c r="I376" s="212"/>
      <c r="J376" s="212"/>
    </row>
    <row r="377" spans="1:10" x14ac:dyDescent="0.3">
      <c r="A377" s="213"/>
      <c r="B377" s="214" t="s">
        <v>526</v>
      </c>
      <c r="C377" s="213" t="s">
        <v>527</v>
      </c>
      <c r="D377" s="213" t="s">
        <v>528</v>
      </c>
      <c r="E377" s="276" t="s">
        <v>529</v>
      </c>
      <c r="F377" s="276"/>
      <c r="G377" s="215" t="s">
        <v>530</v>
      </c>
      <c r="H377" s="214" t="s">
        <v>96</v>
      </c>
      <c r="I377" s="214" t="s">
        <v>531</v>
      </c>
      <c r="J377" s="214" t="s">
        <v>2</v>
      </c>
    </row>
    <row r="378" spans="1:10" ht="26.4" x14ac:dyDescent="0.3">
      <c r="A378" s="130" t="s">
        <v>513</v>
      </c>
      <c r="B378" s="131" t="s">
        <v>676</v>
      </c>
      <c r="C378" s="130" t="s">
        <v>168</v>
      </c>
      <c r="D378" s="130" t="s">
        <v>677</v>
      </c>
      <c r="E378" s="275" t="s">
        <v>669</v>
      </c>
      <c r="F378" s="275"/>
      <c r="G378" s="132" t="s">
        <v>170</v>
      </c>
      <c r="H378" s="204">
        <v>1</v>
      </c>
      <c r="I378" s="133">
        <v>126.57</v>
      </c>
      <c r="J378" s="133">
        <v>126.57</v>
      </c>
    </row>
    <row r="379" spans="1:10" ht="26.4" x14ac:dyDescent="0.3">
      <c r="A379" s="205" t="s">
        <v>515</v>
      </c>
      <c r="B379" s="206" t="s">
        <v>769</v>
      </c>
      <c r="C379" s="205" t="s">
        <v>187</v>
      </c>
      <c r="D379" s="205" t="s">
        <v>770</v>
      </c>
      <c r="E379" s="270" t="s">
        <v>518</v>
      </c>
      <c r="F379" s="270"/>
      <c r="G379" s="207" t="s">
        <v>159</v>
      </c>
      <c r="H379" s="208">
        <v>2</v>
      </c>
      <c r="I379" s="209">
        <v>19.63</v>
      </c>
      <c r="J379" s="209">
        <v>39.26</v>
      </c>
    </row>
    <row r="380" spans="1:10" ht="26.4" x14ac:dyDescent="0.3">
      <c r="A380" s="205" t="s">
        <v>515</v>
      </c>
      <c r="B380" s="206" t="s">
        <v>541</v>
      </c>
      <c r="C380" s="205" t="s">
        <v>187</v>
      </c>
      <c r="D380" s="205" t="s">
        <v>542</v>
      </c>
      <c r="E380" s="270" t="s">
        <v>518</v>
      </c>
      <c r="F380" s="270"/>
      <c r="G380" s="207" t="s">
        <v>159</v>
      </c>
      <c r="H380" s="208">
        <v>0.5</v>
      </c>
      <c r="I380" s="209">
        <v>16.32</v>
      </c>
      <c r="J380" s="209">
        <v>8.16</v>
      </c>
    </row>
    <row r="381" spans="1:10" ht="26.4" x14ac:dyDescent="0.3">
      <c r="A381" s="216" t="s">
        <v>532</v>
      </c>
      <c r="B381" s="217" t="s">
        <v>771</v>
      </c>
      <c r="C381" s="216" t="s">
        <v>635</v>
      </c>
      <c r="D381" s="216" t="s">
        <v>772</v>
      </c>
      <c r="E381" s="271" t="s">
        <v>545</v>
      </c>
      <c r="F381" s="271"/>
      <c r="G381" s="218" t="s">
        <v>752</v>
      </c>
      <c r="H381" s="219">
        <v>1</v>
      </c>
      <c r="I381" s="220">
        <v>35.72</v>
      </c>
      <c r="J381" s="220">
        <v>35.72</v>
      </c>
    </row>
    <row r="382" spans="1:10" x14ac:dyDescent="0.3">
      <c r="A382" s="216" t="s">
        <v>532</v>
      </c>
      <c r="B382" s="217" t="s">
        <v>773</v>
      </c>
      <c r="C382" s="216" t="s">
        <v>635</v>
      </c>
      <c r="D382" s="216" t="s">
        <v>774</v>
      </c>
      <c r="E382" s="271" t="s">
        <v>545</v>
      </c>
      <c r="F382" s="271"/>
      <c r="G382" s="218" t="s">
        <v>752</v>
      </c>
      <c r="H382" s="219">
        <v>1</v>
      </c>
      <c r="I382" s="220">
        <v>43.43</v>
      </c>
      <c r="J382" s="220">
        <v>43.43</v>
      </c>
    </row>
    <row r="383" spans="1:10" x14ac:dyDescent="0.3">
      <c r="A383" s="210"/>
      <c r="B383" s="210"/>
      <c r="C383" s="210"/>
      <c r="D383" s="210"/>
      <c r="E383" s="210" t="s">
        <v>521</v>
      </c>
      <c r="F383" s="211"/>
      <c r="G383" s="210" t="s">
        <v>522</v>
      </c>
      <c r="H383" s="211">
        <v>0</v>
      </c>
      <c r="I383" s="210" t="s">
        <v>523</v>
      </c>
      <c r="J383" s="211">
        <v>0</v>
      </c>
    </row>
    <row r="384" spans="1:10" x14ac:dyDescent="0.3">
      <c r="A384" s="210"/>
      <c r="B384" s="210"/>
      <c r="C384" s="210"/>
      <c r="D384" s="210"/>
      <c r="E384" s="210" t="s">
        <v>524</v>
      </c>
      <c r="F384" s="211">
        <v>0</v>
      </c>
      <c r="G384" s="210"/>
      <c r="H384" s="272" t="s">
        <v>525</v>
      </c>
      <c r="I384" s="272"/>
      <c r="J384" s="211">
        <v>163.36000000000001</v>
      </c>
    </row>
    <row r="385" spans="1:10" x14ac:dyDescent="0.3">
      <c r="A385" s="273" t="s">
        <v>536</v>
      </c>
      <c r="B385" s="273"/>
      <c r="C385" s="273"/>
      <c r="D385" s="273"/>
      <c r="E385" s="273"/>
      <c r="F385" s="273"/>
      <c r="G385" s="273"/>
      <c r="H385" s="273"/>
      <c r="I385" s="273"/>
      <c r="J385" s="273"/>
    </row>
    <row r="386" spans="1:10" ht="15" thickBot="1" x14ac:dyDescent="0.35">
      <c r="A386" s="274" t="s">
        <v>775</v>
      </c>
      <c r="B386" s="274"/>
      <c r="C386" s="274"/>
      <c r="D386" s="274"/>
      <c r="E386" s="274"/>
      <c r="F386" s="274"/>
      <c r="G386" s="274"/>
      <c r="H386" s="274"/>
      <c r="I386" s="274"/>
      <c r="J386" s="274"/>
    </row>
    <row r="387" spans="1:10" ht="15" thickTop="1" x14ac:dyDescent="0.3">
      <c r="A387" s="212"/>
      <c r="B387" s="212"/>
      <c r="C387" s="212"/>
      <c r="D387" s="212"/>
      <c r="E387" s="212"/>
      <c r="F387" s="212"/>
      <c r="G387" s="212"/>
      <c r="H387" s="212"/>
      <c r="I387" s="212"/>
      <c r="J387" s="212"/>
    </row>
    <row r="388" spans="1:10" x14ac:dyDescent="0.3">
      <c r="A388" s="213"/>
      <c r="B388" s="214" t="s">
        <v>526</v>
      </c>
      <c r="C388" s="213" t="s">
        <v>527</v>
      </c>
      <c r="D388" s="213" t="s">
        <v>528</v>
      </c>
      <c r="E388" s="276" t="s">
        <v>529</v>
      </c>
      <c r="F388" s="276"/>
      <c r="G388" s="215" t="s">
        <v>530</v>
      </c>
      <c r="H388" s="214" t="s">
        <v>96</v>
      </c>
      <c r="I388" s="214" t="s">
        <v>531</v>
      </c>
      <c r="J388" s="214" t="s">
        <v>2</v>
      </c>
    </row>
    <row r="389" spans="1:10" ht="26.4" x14ac:dyDescent="0.3">
      <c r="A389" s="130" t="s">
        <v>513</v>
      </c>
      <c r="B389" s="131" t="s">
        <v>605</v>
      </c>
      <c r="C389" s="130" t="s">
        <v>168</v>
      </c>
      <c r="D389" s="130" t="s">
        <v>606</v>
      </c>
      <c r="E389" s="275">
        <v>60</v>
      </c>
      <c r="F389" s="275"/>
      <c r="G389" s="132" t="s">
        <v>196</v>
      </c>
      <c r="H389" s="204">
        <v>1</v>
      </c>
      <c r="I389" s="133">
        <v>35.770000000000003</v>
      </c>
      <c r="J389" s="133">
        <v>35.770000000000003</v>
      </c>
    </row>
    <row r="390" spans="1:10" ht="26.4" x14ac:dyDescent="0.3">
      <c r="A390" s="205" t="s">
        <v>515</v>
      </c>
      <c r="B390" s="206" t="s">
        <v>582</v>
      </c>
      <c r="C390" s="205" t="s">
        <v>187</v>
      </c>
      <c r="D390" s="205" t="s">
        <v>583</v>
      </c>
      <c r="E390" s="270" t="s">
        <v>518</v>
      </c>
      <c r="F390" s="270"/>
      <c r="G390" s="207" t="s">
        <v>159</v>
      </c>
      <c r="H390" s="208">
        <v>0.36</v>
      </c>
      <c r="I390" s="209">
        <v>20.7</v>
      </c>
      <c r="J390" s="209">
        <v>7.45</v>
      </c>
    </row>
    <row r="391" spans="1:10" ht="26.4" x14ac:dyDescent="0.3">
      <c r="A391" s="205" t="s">
        <v>515</v>
      </c>
      <c r="B391" s="206" t="s">
        <v>541</v>
      </c>
      <c r="C391" s="205" t="s">
        <v>187</v>
      </c>
      <c r="D391" s="205" t="s">
        <v>542</v>
      </c>
      <c r="E391" s="270" t="s">
        <v>518</v>
      </c>
      <c r="F391" s="270"/>
      <c r="G391" s="207" t="s">
        <v>159</v>
      </c>
      <c r="H391" s="208">
        <v>1.22</v>
      </c>
      <c r="I391" s="209">
        <v>16.32</v>
      </c>
      <c r="J391" s="209">
        <v>19.91</v>
      </c>
    </row>
    <row r="392" spans="1:10" ht="26.4" x14ac:dyDescent="0.3">
      <c r="A392" s="205" t="s">
        <v>515</v>
      </c>
      <c r="B392" s="206" t="s">
        <v>776</v>
      </c>
      <c r="C392" s="205" t="s">
        <v>187</v>
      </c>
      <c r="D392" s="205" t="s">
        <v>777</v>
      </c>
      <c r="E392" s="270" t="s">
        <v>555</v>
      </c>
      <c r="F392" s="270"/>
      <c r="G392" s="207" t="s">
        <v>556</v>
      </c>
      <c r="H392" s="208">
        <v>1.22</v>
      </c>
      <c r="I392" s="209">
        <v>1.1100000000000001</v>
      </c>
      <c r="J392" s="209">
        <v>1.35</v>
      </c>
    </row>
    <row r="393" spans="1:10" ht="26.4" x14ac:dyDescent="0.3">
      <c r="A393" s="205" t="s">
        <v>515</v>
      </c>
      <c r="B393" s="206" t="s">
        <v>769</v>
      </c>
      <c r="C393" s="205" t="s">
        <v>187</v>
      </c>
      <c r="D393" s="205" t="s">
        <v>770</v>
      </c>
      <c r="E393" s="270" t="s">
        <v>518</v>
      </c>
      <c r="F393" s="270"/>
      <c r="G393" s="207" t="s">
        <v>159</v>
      </c>
      <c r="H393" s="208">
        <v>0.36</v>
      </c>
      <c r="I393" s="209">
        <v>19.63</v>
      </c>
      <c r="J393" s="209">
        <v>7.06</v>
      </c>
    </row>
    <row r="394" spans="1:10" x14ac:dyDescent="0.3">
      <c r="A394" s="210"/>
      <c r="B394" s="210"/>
      <c r="C394" s="210"/>
      <c r="D394" s="210"/>
      <c r="E394" s="210" t="s">
        <v>521</v>
      </c>
      <c r="F394" s="211"/>
      <c r="G394" s="210" t="s">
        <v>522</v>
      </c>
      <c r="H394" s="211">
        <v>0</v>
      </c>
      <c r="I394" s="210" t="s">
        <v>523</v>
      </c>
      <c r="J394" s="211">
        <v>0</v>
      </c>
    </row>
    <row r="395" spans="1:10" x14ac:dyDescent="0.3">
      <c r="A395" s="210"/>
      <c r="B395" s="210"/>
      <c r="C395" s="210"/>
      <c r="D395" s="210"/>
      <c r="E395" s="210" t="s">
        <v>524</v>
      </c>
      <c r="F395" s="211">
        <v>0</v>
      </c>
      <c r="G395" s="210"/>
      <c r="H395" s="272" t="s">
        <v>525</v>
      </c>
      <c r="I395" s="272"/>
      <c r="J395" s="211">
        <v>46.16</v>
      </c>
    </row>
    <row r="396" spans="1:10" x14ac:dyDescent="0.3">
      <c r="A396" s="273" t="s">
        <v>536</v>
      </c>
      <c r="B396" s="273"/>
      <c r="C396" s="273"/>
      <c r="D396" s="273"/>
      <c r="E396" s="273"/>
      <c r="F396" s="273"/>
      <c r="G396" s="273"/>
      <c r="H396" s="273"/>
      <c r="I396" s="273"/>
      <c r="J396" s="273"/>
    </row>
    <row r="397" spans="1:10" ht="15" thickBot="1" x14ac:dyDescent="0.35">
      <c r="A397" s="274" t="s">
        <v>778</v>
      </c>
      <c r="B397" s="274"/>
      <c r="C397" s="274"/>
      <c r="D397" s="274"/>
      <c r="E397" s="274"/>
      <c r="F397" s="274"/>
      <c r="G397" s="274"/>
      <c r="H397" s="274"/>
      <c r="I397" s="274"/>
      <c r="J397" s="274"/>
    </row>
    <row r="398" spans="1:10" ht="15" thickTop="1" x14ac:dyDescent="0.3">
      <c r="A398" s="212"/>
      <c r="B398" s="212"/>
      <c r="C398" s="212"/>
      <c r="D398" s="212"/>
      <c r="E398" s="212"/>
      <c r="F398" s="212"/>
      <c r="G398" s="212"/>
      <c r="H398" s="212"/>
      <c r="I398" s="212"/>
      <c r="J398" s="212"/>
    </row>
    <row r="399" spans="1:10" x14ac:dyDescent="0.3">
      <c r="A399" s="213"/>
      <c r="B399" s="214" t="s">
        <v>526</v>
      </c>
      <c r="C399" s="213" t="s">
        <v>527</v>
      </c>
      <c r="D399" s="213" t="s">
        <v>528</v>
      </c>
      <c r="E399" s="276" t="s">
        <v>529</v>
      </c>
      <c r="F399" s="276"/>
      <c r="G399" s="215" t="s">
        <v>530</v>
      </c>
      <c r="H399" s="214" t="s">
        <v>96</v>
      </c>
      <c r="I399" s="214" t="s">
        <v>531</v>
      </c>
      <c r="J399" s="214" t="s">
        <v>2</v>
      </c>
    </row>
    <row r="400" spans="1:10" x14ac:dyDescent="0.3">
      <c r="A400" s="130" t="s">
        <v>513</v>
      </c>
      <c r="B400" s="131" t="s">
        <v>680</v>
      </c>
      <c r="C400" s="130" t="s">
        <v>168</v>
      </c>
      <c r="D400" s="130" t="s">
        <v>681</v>
      </c>
      <c r="E400" s="275" t="s">
        <v>518</v>
      </c>
      <c r="F400" s="275"/>
      <c r="G400" s="132" t="s">
        <v>180</v>
      </c>
      <c r="H400" s="204">
        <v>1</v>
      </c>
      <c r="I400" s="133">
        <v>41.97</v>
      </c>
      <c r="J400" s="133">
        <v>41.97</v>
      </c>
    </row>
    <row r="401" spans="1:10" x14ac:dyDescent="0.3">
      <c r="A401" s="216" t="s">
        <v>532</v>
      </c>
      <c r="B401" s="217" t="s">
        <v>779</v>
      </c>
      <c r="C401" s="216" t="s">
        <v>635</v>
      </c>
      <c r="D401" s="216" t="s">
        <v>780</v>
      </c>
      <c r="E401" s="271" t="s">
        <v>545</v>
      </c>
      <c r="F401" s="271"/>
      <c r="G401" s="218" t="s">
        <v>180</v>
      </c>
      <c r="H401" s="219">
        <v>1</v>
      </c>
      <c r="I401" s="220">
        <v>41.97</v>
      </c>
      <c r="J401" s="220">
        <v>41.97</v>
      </c>
    </row>
    <row r="402" spans="1:10" x14ac:dyDescent="0.3">
      <c r="A402" s="210"/>
      <c r="B402" s="210"/>
      <c r="C402" s="210"/>
      <c r="D402" s="210"/>
      <c r="E402" s="210" t="s">
        <v>521</v>
      </c>
      <c r="F402" s="211"/>
      <c r="G402" s="210" t="s">
        <v>522</v>
      </c>
      <c r="H402" s="211">
        <v>0</v>
      </c>
      <c r="I402" s="210" t="s">
        <v>523</v>
      </c>
      <c r="J402" s="211">
        <v>0</v>
      </c>
    </row>
    <row r="403" spans="1:10" x14ac:dyDescent="0.3">
      <c r="A403" s="210"/>
      <c r="B403" s="210"/>
      <c r="C403" s="210"/>
      <c r="D403" s="210"/>
      <c r="E403" s="210" t="s">
        <v>524</v>
      </c>
      <c r="F403" s="211">
        <v>0</v>
      </c>
      <c r="G403" s="210"/>
      <c r="H403" s="272" t="s">
        <v>525</v>
      </c>
      <c r="I403" s="272"/>
      <c r="J403" s="211">
        <v>54.17</v>
      </c>
    </row>
    <row r="404" spans="1:10" x14ac:dyDescent="0.3">
      <c r="A404" s="273" t="s">
        <v>536</v>
      </c>
      <c r="B404" s="273"/>
      <c r="C404" s="273"/>
      <c r="D404" s="273"/>
      <c r="E404" s="273"/>
      <c r="F404" s="273"/>
      <c r="G404" s="273"/>
      <c r="H404" s="273"/>
      <c r="I404" s="273"/>
      <c r="J404" s="273"/>
    </row>
    <row r="405" spans="1:10" ht="15" thickBot="1" x14ac:dyDescent="0.35">
      <c r="A405" s="274" t="s">
        <v>781</v>
      </c>
      <c r="B405" s="274"/>
      <c r="C405" s="274"/>
      <c r="D405" s="274"/>
      <c r="E405" s="274"/>
      <c r="F405" s="274"/>
      <c r="G405" s="274"/>
      <c r="H405" s="274"/>
      <c r="I405" s="274"/>
      <c r="J405" s="274"/>
    </row>
    <row r="406" spans="1:10" ht="15" thickTop="1" x14ac:dyDescent="0.3">
      <c r="A406" s="212"/>
      <c r="B406" s="212"/>
      <c r="C406" s="212"/>
      <c r="D406" s="212"/>
      <c r="E406" s="212"/>
      <c r="F406" s="212"/>
      <c r="G406" s="212"/>
      <c r="H406" s="212"/>
      <c r="I406" s="212"/>
      <c r="J406" s="212"/>
    </row>
    <row r="407" spans="1:10" x14ac:dyDescent="0.3">
      <c r="A407" s="213"/>
      <c r="B407" s="214" t="s">
        <v>526</v>
      </c>
      <c r="C407" s="213" t="s">
        <v>527</v>
      </c>
      <c r="D407" s="213" t="s">
        <v>528</v>
      </c>
      <c r="E407" s="276" t="s">
        <v>529</v>
      </c>
      <c r="F407" s="276"/>
      <c r="G407" s="215" t="s">
        <v>530</v>
      </c>
      <c r="H407" s="214" t="s">
        <v>96</v>
      </c>
      <c r="I407" s="214" t="s">
        <v>531</v>
      </c>
      <c r="J407" s="214" t="s">
        <v>2</v>
      </c>
    </row>
    <row r="408" spans="1:10" ht="26.4" x14ac:dyDescent="0.3">
      <c r="A408" s="130" t="s">
        <v>513</v>
      </c>
      <c r="B408" s="131" t="s">
        <v>620</v>
      </c>
      <c r="C408" s="130" t="s">
        <v>168</v>
      </c>
      <c r="D408" s="130" t="s">
        <v>621</v>
      </c>
      <c r="E408" s="275" t="s">
        <v>579</v>
      </c>
      <c r="F408" s="275"/>
      <c r="G408" s="132" t="s">
        <v>95</v>
      </c>
      <c r="H408" s="204">
        <v>1</v>
      </c>
      <c r="I408" s="133">
        <v>55.87</v>
      </c>
      <c r="J408" s="133">
        <v>55.87</v>
      </c>
    </row>
    <row r="409" spans="1:10" ht="26.4" x14ac:dyDescent="0.3">
      <c r="A409" s="205" t="s">
        <v>515</v>
      </c>
      <c r="B409" s="206" t="s">
        <v>782</v>
      </c>
      <c r="C409" s="205" t="s">
        <v>187</v>
      </c>
      <c r="D409" s="205" t="s">
        <v>783</v>
      </c>
      <c r="E409" s="270" t="s">
        <v>518</v>
      </c>
      <c r="F409" s="270"/>
      <c r="G409" s="207" t="s">
        <v>159</v>
      </c>
      <c r="H409" s="208">
        <v>1.56</v>
      </c>
      <c r="I409" s="209">
        <v>21.54</v>
      </c>
      <c r="J409" s="209">
        <v>33.6</v>
      </c>
    </row>
    <row r="410" spans="1:10" x14ac:dyDescent="0.3">
      <c r="A410" s="216" t="s">
        <v>532</v>
      </c>
      <c r="B410" s="217" t="s">
        <v>784</v>
      </c>
      <c r="C410" s="216" t="s">
        <v>187</v>
      </c>
      <c r="D410" s="216" t="s">
        <v>785</v>
      </c>
      <c r="E410" s="271" t="s">
        <v>545</v>
      </c>
      <c r="F410" s="271"/>
      <c r="G410" s="218" t="s">
        <v>94</v>
      </c>
      <c r="H410" s="219">
        <v>0.59</v>
      </c>
      <c r="I410" s="220">
        <v>37.75</v>
      </c>
      <c r="J410" s="220">
        <v>22.27</v>
      </c>
    </row>
    <row r="411" spans="1:10" x14ac:dyDescent="0.3">
      <c r="A411" s="210"/>
      <c r="B411" s="210"/>
      <c r="C411" s="210"/>
      <c r="D411" s="210"/>
      <c r="E411" s="210" t="s">
        <v>521</v>
      </c>
      <c r="F411" s="211"/>
      <c r="G411" s="210" t="s">
        <v>522</v>
      </c>
      <c r="H411" s="211">
        <v>0</v>
      </c>
      <c r="I411" s="210" t="s">
        <v>523</v>
      </c>
      <c r="J411" s="211">
        <v>0</v>
      </c>
    </row>
    <row r="412" spans="1:10" x14ac:dyDescent="0.3">
      <c r="A412" s="210"/>
      <c r="B412" s="210"/>
      <c r="C412" s="210"/>
      <c r="D412" s="210"/>
      <c r="E412" s="210" t="s">
        <v>524</v>
      </c>
      <c r="F412" s="211">
        <v>0</v>
      </c>
      <c r="G412" s="210"/>
      <c r="H412" s="272" t="s">
        <v>525</v>
      </c>
      <c r="I412" s="272"/>
      <c r="J412" s="211">
        <v>72.11</v>
      </c>
    </row>
    <row r="413" spans="1:10" x14ac:dyDescent="0.3">
      <c r="A413" s="273" t="s">
        <v>536</v>
      </c>
      <c r="B413" s="273"/>
      <c r="C413" s="273"/>
      <c r="D413" s="273"/>
      <c r="E413" s="273"/>
      <c r="F413" s="273"/>
      <c r="G413" s="273"/>
      <c r="H413" s="273"/>
      <c r="I413" s="273"/>
      <c r="J413" s="273"/>
    </row>
    <row r="414" spans="1:10" ht="15" thickBot="1" x14ac:dyDescent="0.35">
      <c r="A414" s="274" t="s">
        <v>786</v>
      </c>
      <c r="B414" s="274"/>
      <c r="C414" s="274"/>
      <c r="D414" s="274"/>
      <c r="E414" s="274"/>
      <c r="F414" s="274"/>
      <c r="G414" s="274"/>
      <c r="H414" s="274"/>
      <c r="I414" s="274"/>
      <c r="J414" s="274"/>
    </row>
    <row r="415" spans="1:10" ht="15" thickTop="1" x14ac:dyDescent="0.3">
      <c r="A415" s="212"/>
      <c r="B415" s="212"/>
      <c r="C415" s="212"/>
      <c r="D415" s="212"/>
      <c r="E415" s="212"/>
      <c r="F415" s="212"/>
      <c r="G415" s="212"/>
      <c r="H415" s="212"/>
      <c r="I415" s="212"/>
      <c r="J415" s="212"/>
    </row>
    <row r="416" spans="1:10" x14ac:dyDescent="0.3">
      <c r="A416" s="213"/>
      <c r="B416" s="214" t="s">
        <v>526</v>
      </c>
      <c r="C416" s="213" t="s">
        <v>527</v>
      </c>
      <c r="D416" s="213" t="s">
        <v>528</v>
      </c>
      <c r="E416" s="276" t="s">
        <v>529</v>
      </c>
      <c r="F416" s="276"/>
      <c r="G416" s="215" t="s">
        <v>530</v>
      </c>
      <c r="H416" s="214" t="s">
        <v>96</v>
      </c>
      <c r="I416" s="214" t="s">
        <v>531</v>
      </c>
      <c r="J416" s="214" t="s">
        <v>2</v>
      </c>
    </row>
    <row r="417" spans="1:10" ht="39.6" x14ac:dyDescent="0.3">
      <c r="A417" s="130" t="s">
        <v>513</v>
      </c>
      <c r="B417" s="131" t="s">
        <v>672</v>
      </c>
      <c r="C417" s="130" t="s">
        <v>168</v>
      </c>
      <c r="D417" s="130" t="s">
        <v>673</v>
      </c>
      <c r="E417" s="275">
        <v>339</v>
      </c>
      <c r="F417" s="275"/>
      <c r="G417" s="132" t="s">
        <v>107</v>
      </c>
      <c r="H417" s="204">
        <v>1</v>
      </c>
      <c r="I417" s="133">
        <v>30.04</v>
      </c>
      <c r="J417" s="133">
        <v>30.04</v>
      </c>
    </row>
    <row r="418" spans="1:10" ht="26.4" x14ac:dyDescent="0.3">
      <c r="A418" s="205" t="s">
        <v>515</v>
      </c>
      <c r="B418" s="206" t="s">
        <v>769</v>
      </c>
      <c r="C418" s="205" t="s">
        <v>187</v>
      </c>
      <c r="D418" s="205" t="s">
        <v>770</v>
      </c>
      <c r="E418" s="270" t="s">
        <v>518</v>
      </c>
      <c r="F418" s="270"/>
      <c r="G418" s="207" t="s">
        <v>159</v>
      </c>
      <c r="H418" s="208">
        <v>0.25</v>
      </c>
      <c r="I418" s="209">
        <v>19.63</v>
      </c>
      <c r="J418" s="209">
        <v>4.9000000000000004</v>
      </c>
    </row>
    <row r="419" spans="1:10" ht="26.4" x14ac:dyDescent="0.3">
      <c r="A419" s="205" t="s">
        <v>515</v>
      </c>
      <c r="B419" s="206" t="s">
        <v>541</v>
      </c>
      <c r="C419" s="205" t="s">
        <v>187</v>
      </c>
      <c r="D419" s="205" t="s">
        <v>542</v>
      </c>
      <c r="E419" s="270" t="s">
        <v>518</v>
      </c>
      <c r="F419" s="270"/>
      <c r="G419" s="207" t="s">
        <v>159</v>
      </c>
      <c r="H419" s="208">
        <v>0.25</v>
      </c>
      <c r="I419" s="209">
        <v>16.32</v>
      </c>
      <c r="J419" s="209">
        <v>4.08</v>
      </c>
    </row>
    <row r="420" spans="1:10" ht="39.6" x14ac:dyDescent="0.3">
      <c r="A420" s="216" t="s">
        <v>532</v>
      </c>
      <c r="B420" s="217" t="s">
        <v>787</v>
      </c>
      <c r="C420" s="216" t="s">
        <v>187</v>
      </c>
      <c r="D420" s="216" t="s">
        <v>788</v>
      </c>
      <c r="E420" s="271" t="s">
        <v>545</v>
      </c>
      <c r="F420" s="271"/>
      <c r="G420" s="218" t="s">
        <v>95</v>
      </c>
      <c r="H420" s="219">
        <v>1</v>
      </c>
      <c r="I420" s="220">
        <v>21.06</v>
      </c>
      <c r="J420" s="220">
        <v>21.06</v>
      </c>
    </row>
    <row r="421" spans="1:10" x14ac:dyDescent="0.3">
      <c r="A421" s="210"/>
      <c r="B421" s="210"/>
      <c r="C421" s="210"/>
      <c r="D421" s="210"/>
      <c r="E421" s="210" t="s">
        <v>521</v>
      </c>
      <c r="F421" s="211"/>
      <c r="G421" s="210" t="s">
        <v>522</v>
      </c>
      <c r="H421" s="211">
        <v>0</v>
      </c>
      <c r="I421" s="210" t="s">
        <v>523</v>
      </c>
      <c r="J421" s="211">
        <v>0</v>
      </c>
    </row>
    <row r="422" spans="1:10" x14ac:dyDescent="0.3">
      <c r="A422" s="210"/>
      <c r="B422" s="210"/>
      <c r="C422" s="210"/>
      <c r="D422" s="210"/>
      <c r="E422" s="210" t="s">
        <v>524</v>
      </c>
      <c r="F422" s="211">
        <v>0</v>
      </c>
      <c r="G422" s="210"/>
      <c r="H422" s="272" t="s">
        <v>525</v>
      </c>
      <c r="I422" s="272"/>
      <c r="J422" s="211">
        <v>38.770000000000003</v>
      </c>
    </row>
    <row r="423" spans="1:10" x14ac:dyDescent="0.3">
      <c r="A423" s="273" t="s">
        <v>536</v>
      </c>
      <c r="B423" s="273"/>
      <c r="C423" s="273"/>
      <c r="D423" s="273"/>
      <c r="E423" s="273"/>
      <c r="F423" s="273"/>
      <c r="G423" s="273"/>
      <c r="H423" s="273"/>
      <c r="I423" s="273"/>
      <c r="J423" s="273"/>
    </row>
    <row r="424" spans="1:10" ht="15" thickBot="1" x14ac:dyDescent="0.35">
      <c r="A424" s="274" t="s">
        <v>789</v>
      </c>
      <c r="B424" s="274"/>
      <c r="C424" s="274"/>
      <c r="D424" s="274"/>
      <c r="E424" s="274"/>
      <c r="F424" s="274"/>
      <c r="G424" s="274"/>
      <c r="H424" s="274"/>
      <c r="I424" s="274"/>
      <c r="J424" s="274"/>
    </row>
    <row r="425" spans="1:10" ht="15" thickTop="1" x14ac:dyDescent="0.3">
      <c r="A425" s="212"/>
      <c r="B425" s="212"/>
      <c r="C425" s="212"/>
      <c r="D425" s="212"/>
      <c r="E425" s="212"/>
      <c r="F425" s="212"/>
      <c r="G425" s="212"/>
      <c r="H425" s="212"/>
      <c r="I425" s="212"/>
      <c r="J425" s="212"/>
    </row>
    <row r="426" spans="1:10" x14ac:dyDescent="0.3">
      <c r="A426" s="213"/>
      <c r="B426" s="214" t="s">
        <v>526</v>
      </c>
      <c r="C426" s="213" t="s">
        <v>527</v>
      </c>
      <c r="D426" s="213" t="s">
        <v>528</v>
      </c>
      <c r="E426" s="276" t="s">
        <v>529</v>
      </c>
      <c r="F426" s="276"/>
      <c r="G426" s="215" t="s">
        <v>530</v>
      </c>
      <c r="H426" s="214" t="s">
        <v>96</v>
      </c>
      <c r="I426" s="214" t="s">
        <v>531</v>
      </c>
      <c r="J426" s="214" t="s">
        <v>2</v>
      </c>
    </row>
    <row r="427" spans="1:10" ht="39.6" x14ac:dyDescent="0.3">
      <c r="A427" s="130" t="s">
        <v>513</v>
      </c>
      <c r="B427" s="131" t="s">
        <v>678</v>
      </c>
      <c r="C427" s="130" t="s">
        <v>168</v>
      </c>
      <c r="D427" s="130" t="s">
        <v>679</v>
      </c>
      <c r="E427" s="275">
        <v>339</v>
      </c>
      <c r="F427" s="275"/>
      <c r="G427" s="132" t="s">
        <v>107</v>
      </c>
      <c r="H427" s="204">
        <v>1</v>
      </c>
      <c r="I427" s="133">
        <v>52.34</v>
      </c>
      <c r="J427" s="133">
        <v>52.34</v>
      </c>
    </row>
    <row r="428" spans="1:10" ht="26.4" x14ac:dyDescent="0.3">
      <c r="A428" s="205" t="s">
        <v>515</v>
      </c>
      <c r="B428" s="206" t="s">
        <v>541</v>
      </c>
      <c r="C428" s="205" t="s">
        <v>187</v>
      </c>
      <c r="D428" s="205" t="s">
        <v>542</v>
      </c>
      <c r="E428" s="270" t="s">
        <v>518</v>
      </c>
      <c r="F428" s="270"/>
      <c r="G428" s="207" t="s">
        <v>159</v>
      </c>
      <c r="H428" s="208">
        <v>0.25</v>
      </c>
      <c r="I428" s="209">
        <v>16.32</v>
      </c>
      <c r="J428" s="209">
        <v>4.08</v>
      </c>
    </row>
    <row r="429" spans="1:10" ht="26.4" x14ac:dyDescent="0.3">
      <c r="A429" s="205" t="s">
        <v>515</v>
      </c>
      <c r="B429" s="206" t="s">
        <v>769</v>
      </c>
      <c r="C429" s="205" t="s">
        <v>187</v>
      </c>
      <c r="D429" s="205" t="s">
        <v>770</v>
      </c>
      <c r="E429" s="270" t="s">
        <v>518</v>
      </c>
      <c r="F429" s="270"/>
      <c r="G429" s="207" t="s">
        <v>159</v>
      </c>
      <c r="H429" s="208">
        <v>0.25</v>
      </c>
      <c r="I429" s="209">
        <v>19.63</v>
      </c>
      <c r="J429" s="209">
        <v>4.9000000000000004</v>
      </c>
    </row>
    <row r="430" spans="1:10" x14ac:dyDescent="0.3">
      <c r="A430" s="216" t="s">
        <v>532</v>
      </c>
      <c r="B430" s="217" t="s">
        <v>790</v>
      </c>
      <c r="C430" s="216" t="s">
        <v>635</v>
      </c>
      <c r="D430" s="216" t="s">
        <v>791</v>
      </c>
      <c r="E430" s="271" t="s">
        <v>545</v>
      </c>
      <c r="F430" s="271"/>
      <c r="G430" s="218" t="s">
        <v>107</v>
      </c>
      <c r="H430" s="219">
        <v>1</v>
      </c>
      <c r="I430" s="220">
        <v>43.36</v>
      </c>
      <c r="J430" s="220">
        <v>43.36</v>
      </c>
    </row>
    <row r="431" spans="1:10" x14ac:dyDescent="0.3">
      <c r="A431" s="210"/>
      <c r="B431" s="210"/>
      <c r="C431" s="210"/>
      <c r="D431" s="210"/>
      <c r="E431" s="210" t="s">
        <v>521</v>
      </c>
      <c r="F431" s="211"/>
      <c r="G431" s="210" t="s">
        <v>522</v>
      </c>
      <c r="H431" s="211">
        <v>0</v>
      </c>
      <c r="I431" s="210" t="s">
        <v>523</v>
      </c>
      <c r="J431" s="211">
        <v>0</v>
      </c>
    </row>
    <row r="432" spans="1:10" x14ac:dyDescent="0.3">
      <c r="A432" s="210"/>
      <c r="B432" s="210"/>
      <c r="C432" s="210"/>
      <c r="D432" s="210"/>
      <c r="E432" s="210" t="s">
        <v>524</v>
      </c>
      <c r="F432" s="211">
        <v>0</v>
      </c>
      <c r="G432" s="210"/>
      <c r="H432" s="272" t="s">
        <v>525</v>
      </c>
      <c r="I432" s="272"/>
      <c r="J432" s="211">
        <v>67.55</v>
      </c>
    </row>
    <row r="433" spans="1:10" x14ac:dyDescent="0.3">
      <c r="A433" s="273" t="s">
        <v>536</v>
      </c>
      <c r="B433" s="273"/>
      <c r="C433" s="273"/>
      <c r="D433" s="273"/>
      <c r="E433" s="273"/>
      <c r="F433" s="273"/>
      <c r="G433" s="273"/>
      <c r="H433" s="273"/>
      <c r="I433" s="273"/>
      <c r="J433" s="273"/>
    </row>
    <row r="434" spans="1:10" ht="15" thickBot="1" x14ac:dyDescent="0.35">
      <c r="A434" s="274" t="s">
        <v>792</v>
      </c>
      <c r="B434" s="274"/>
      <c r="C434" s="274"/>
      <c r="D434" s="274"/>
      <c r="E434" s="274"/>
      <c r="F434" s="274"/>
      <c r="G434" s="274"/>
      <c r="H434" s="274"/>
      <c r="I434" s="274"/>
      <c r="J434" s="274"/>
    </row>
    <row r="435" spans="1:10" ht="15" thickTop="1" x14ac:dyDescent="0.3">
      <c r="A435" s="212"/>
      <c r="B435" s="212"/>
      <c r="C435" s="212"/>
      <c r="D435" s="212"/>
      <c r="E435" s="212"/>
      <c r="F435" s="212"/>
      <c r="G435" s="212"/>
      <c r="H435" s="212"/>
      <c r="I435" s="212"/>
      <c r="J435" s="212"/>
    </row>
  </sheetData>
  <sheetProtection selectLockedCells="1"/>
  <mergeCells count="348">
    <mergeCell ref="A10:J10"/>
    <mergeCell ref="A9:J9"/>
    <mergeCell ref="G1:J4"/>
    <mergeCell ref="A13:J13"/>
    <mergeCell ref="E14:F14"/>
    <mergeCell ref="E22:F22"/>
    <mergeCell ref="E23:F23"/>
    <mergeCell ref="H25:I25"/>
    <mergeCell ref="A26:J26"/>
    <mergeCell ref="A27:J27"/>
    <mergeCell ref="E15:F15"/>
    <mergeCell ref="E16:F16"/>
    <mergeCell ref="E17:F17"/>
    <mergeCell ref="H19:I19"/>
    <mergeCell ref="E21:F21"/>
    <mergeCell ref="E34:F34"/>
    <mergeCell ref="E35:F35"/>
    <mergeCell ref="E36:F36"/>
    <mergeCell ref="H38:I38"/>
    <mergeCell ref="A39:J39"/>
    <mergeCell ref="E29:F29"/>
    <mergeCell ref="E30:F30"/>
    <mergeCell ref="E31:F31"/>
    <mergeCell ref="E32:F32"/>
    <mergeCell ref="E33:F33"/>
    <mergeCell ref="E46:F46"/>
    <mergeCell ref="E47:F47"/>
    <mergeCell ref="E48:F48"/>
    <mergeCell ref="E49:F49"/>
    <mergeCell ref="H51:I51"/>
    <mergeCell ref="A40:J40"/>
    <mergeCell ref="E42:F42"/>
    <mergeCell ref="E43:F43"/>
    <mergeCell ref="E44:F44"/>
    <mergeCell ref="E45:F45"/>
    <mergeCell ref="E58:F58"/>
    <mergeCell ref="E59:F59"/>
    <mergeCell ref="E60:F60"/>
    <mergeCell ref="E61:F61"/>
    <mergeCell ref="E62:F62"/>
    <mergeCell ref="A52:J52"/>
    <mergeCell ref="A53:J53"/>
    <mergeCell ref="E55:F55"/>
    <mergeCell ref="E56:F56"/>
    <mergeCell ref="E57:F57"/>
    <mergeCell ref="A69:J69"/>
    <mergeCell ref="A70:J70"/>
    <mergeCell ref="E72:F72"/>
    <mergeCell ref="E73:F73"/>
    <mergeCell ref="E74:F74"/>
    <mergeCell ref="E63:F63"/>
    <mergeCell ref="E64:F64"/>
    <mergeCell ref="E65:F65"/>
    <mergeCell ref="E66:F66"/>
    <mergeCell ref="H68:I68"/>
    <mergeCell ref="A81:J81"/>
    <mergeCell ref="A82:J82"/>
    <mergeCell ref="E84:F84"/>
    <mergeCell ref="E85:F85"/>
    <mergeCell ref="E86:F86"/>
    <mergeCell ref="E75:F75"/>
    <mergeCell ref="E76:F76"/>
    <mergeCell ref="E77:F77"/>
    <mergeCell ref="E78:F78"/>
    <mergeCell ref="H80:I80"/>
    <mergeCell ref="E94:F94"/>
    <mergeCell ref="E95:F95"/>
    <mergeCell ref="E96:F96"/>
    <mergeCell ref="E97:F97"/>
    <mergeCell ref="E98:F98"/>
    <mergeCell ref="E87:F87"/>
    <mergeCell ref="E88:F88"/>
    <mergeCell ref="H90:I90"/>
    <mergeCell ref="A91:J91"/>
    <mergeCell ref="A92:J92"/>
    <mergeCell ref="H105:I105"/>
    <mergeCell ref="A106:J106"/>
    <mergeCell ref="A107:J107"/>
    <mergeCell ref="E109:F109"/>
    <mergeCell ref="E110:F110"/>
    <mergeCell ref="E99:F99"/>
    <mergeCell ref="E100:F100"/>
    <mergeCell ref="E101:F101"/>
    <mergeCell ref="E102:F102"/>
    <mergeCell ref="E103:F103"/>
    <mergeCell ref="H117:I117"/>
    <mergeCell ref="A118:J118"/>
    <mergeCell ref="A119:J119"/>
    <mergeCell ref="E121:F121"/>
    <mergeCell ref="E122:F122"/>
    <mergeCell ref="E111:F111"/>
    <mergeCell ref="E112:F112"/>
    <mergeCell ref="E113:F113"/>
    <mergeCell ref="E114:F114"/>
    <mergeCell ref="E115:F115"/>
    <mergeCell ref="E128:F128"/>
    <mergeCell ref="E129:F129"/>
    <mergeCell ref="E130:F130"/>
    <mergeCell ref="E131:F131"/>
    <mergeCell ref="E132:F132"/>
    <mergeCell ref="E123:F123"/>
    <mergeCell ref="E124:F124"/>
    <mergeCell ref="E125:F125"/>
    <mergeCell ref="E126:F126"/>
    <mergeCell ref="E127:F127"/>
    <mergeCell ref="E140:F140"/>
    <mergeCell ref="E141:F141"/>
    <mergeCell ref="E142:F142"/>
    <mergeCell ref="E143:F143"/>
    <mergeCell ref="E144:F144"/>
    <mergeCell ref="H134:I134"/>
    <mergeCell ref="A135:J135"/>
    <mergeCell ref="A136:J136"/>
    <mergeCell ref="E138:F138"/>
    <mergeCell ref="E139:F139"/>
    <mergeCell ref="E150:F150"/>
    <mergeCell ref="E151:F151"/>
    <mergeCell ref="E152:F152"/>
    <mergeCell ref="E153:F153"/>
    <mergeCell ref="H155:I155"/>
    <mergeCell ref="E145:F145"/>
    <mergeCell ref="E146:F146"/>
    <mergeCell ref="E147:F147"/>
    <mergeCell ref="E148:F148"/>
    <mergeCell ref="E149:F149"/>
    <mergeCell ref="E162:F162"/>
    <mergeCell ref="E163:F163"/>
    <mergeCell ref="E164:F164"/>
    <mergeCell ref="E165:F165"/>
    <mergeCell ref="E166:F166"/>
    <mergeCell ref="A156:J156"/>
    <mergeCell ref="A157:J157"/>
    <mergeCell ref="E159:F159"/>
    <mergeCell ref="E160:F160"/>
    <mergeCell ref="E161:F161"/>
    <mergeCell ref="H173:I173"/>
    <mergeCell ref="A174:J174"/>
    <mergeCell ref="A175:J175"/>
    <mergeCell ref="E177:F177"/>
    <mergeCell ref="E178:F178"/>
    <mergeCell ref="E167:F167"/>
    <mergeCell ref="E168:F168"/>
    <mergeCell ref="E169:F169"/>
    <mergeCell ref="E170:F170"/>
    <mergeCell ref="E171:F171"/>
    <mergeCell ref="E184:F184"/>
    <mergeCell ref="H186:I186"/>
    <mergeCell ref="A187:J187"/>
    <mergeCell ref="A188:J188"/>
    <mergeCell ref="E190:F190"/>
    <mergeCell ref="E179:F179"/>
    <mergeCell ref="E180:F180"/>
    <mergeCell ref="E181:F181"/>
    <mergeCell ref="E182:F182"/>
    <mergeCell ref="E183:F183"/>
    <mergeCell ref="H197:I197"/>
    <mergeCell ref="A198:J198"/>
    <mergeCell ref="A199:J199"/>
    <mergeCell ref="E201:F201"/>
    <mergeCell ref="E202:F202"/>
    <mergeCell ref="E191:F191"/>
    <mergeCell ref="E192:F192"/>
    <mergeCell ref="E193:F193"/>
    <mergeCell ref="E194:F194"/>
    <mergeCell ref="E195:F195"/>
    <mergeCell ref="E208:F208"/>
    <mergeCell ref="H210:I210"/>
    <mergeCell ref="E212:F212"/>
    <mergeCell ref="E213:F213"/>
    <mergeCell ref="E214:F214"/>
    <mergeCell ref="E203:F203"/>
    <mergeCell ref="E204:F204"/>
    <mergeCell ref="E205:F205"/>
    <mergeCell ref="E206:F206"/>
    <mergeCell ref="E207:F207"/>
    <mergeCell ref="E222:F222"/>
    <mergeCell ref="E223:F223"/>
    <mergeCell ref="E224:F224"/>
    <mergeCell ref="E225:F225"/>
    <mergeCell ref="E226:F226"/>
    <mergeCell ref="H216:I216"/>
    <mergeCell ref="A217:J217"/>
    <mergeCell ref="A218:J218"/>
    <mergeCell ref="E220:F220"/>
    <mergeCell ref="E221:F221"/>
    <mergeCell ref="E234:F234"/>
    <mergeCell ref="E235:F235"/>
    <mergeCell ref="E236:F236"/>
    <mergeCell ref="H238:I238"/>
    <mergeCell ref="A239:J239"/>
    <mergeCell ref="H228:I228"/>
    <mergeCell ref="A229:J229"/>
    <mergeCell ref="A230:J230"/>
    <mergeCell ref="E232:F232"/>
    <mergeCell ref="E233:F233"/>
    <mergeCell ref="E246:F246"/>
    <mergeCell ref="H248:I248"/>
    <mergeCell ref="A249:J249"/>
    <mergeCell ref="A250:J250"/>
    <mergeCell ref="E252:F252"/>
    <mergeCell ref="A240:J240"/>
    <mergeCell ref="E242:F242"/>
    <mergeCell ref="E243:F243"/>
    <mergeCell ref="E244:F244"/>
    <mergeCell ref="E245:F245"/>
    <mergeCell ref="H259:I259"/>
    <mergeCell ref="A260:J260"/>
    <mergeCell ref="A261:J261"/>
    <mergeCell ref="E263:F263"/>
    <mergeCell ref="E264:F264"/>
    <mergeCell ref="E253:F253"/>
    <mergeCell ref="E254:F254"/>
    <mergeCell ref="E255:F255"/>
    <mergeCell ref="E256:F256"/>
    <mergeCell ref="E257:F257"/>
    <mergeCell ref="H271:I271"/>
    <mergeCell ref="A272:J272"/>
    <mergeCell ref="A273:J273"/>
    <mergeCell ref="E275:F275"/>
    <mergeCell ref="E276:F276"/>
    <mergeCell ref="E265:F265"/>
    <mergeCell ref="E266:F266"/>
    <mergeCell ref="E267:F267"/>
    <mergeCell ref="E268:F268"/>
    <mergeCell ref="E269:F269"/>
    <mergeCell ref="E284:F284"/>
    <mergeCell ref="E285:F285"/>
    <mergeCell ref="E286:F286"/>
    <mergeCell ref="H288:I288"/>
    <mergeCell ref="A289:J289"/>
    <mergeCell ref="E277:F277"/>
    <mergeCell ref="E278:F278"/>
    <mergeCell ref="E279:F279"/>
    <mergeCell ref="H281:I281"/>
    <mergeCell ref="E283:F283"/>
    <mergeCell ref="A297:J297"/>
    <mergeCell ref="A298:J298"/>
    <mergeCell ref="E300:F300"/>
    <mergeCell ref="E301:F301"/>
    <mergeCell ref="E302:F302"/>
    <mergeCell ref="A290:J290"/>
    <mergeCell ref="E292:F292"/>
    <mergeCell ref="E293:F293"/>
    <mergeCell ref="E294:F294"/>
    <mergeCell ref="H296:I296"/>
    <mergeCell ref="E310:F310"/>
    <mergeCell ref="E311:F311"/>
    <mergeCell ref="E312:F312"/>
    <mergeCell ref="H314:I314"/>
    <mergeCell ref="A315:J315"/>
    <mergeCell ref="E303:F303"/>
    <mergeCell ref="H305:I305"/>
    <mergeCell ref="A306:J306"/>
    <mergeCell ref="A307:J307"/>
    <mergeCell ref="E309:F309"/>
    <mergeCell ref="E322:F322"/>
    <mergeCell ref="H324:I324"/>
    <mergeCell ref="E326:F326"/>
    <mergeCell ref="E327:F327"/>
    <mergeCell ref="E328:F328"/>
    <mergeCell ref="A316:J316"/>
    <mergeCell ref="E318:F318"/>
    <mergeCell ref="E319:F319"/>
    <mergeCell ref="E320:F320"/>
    <mergeCell ref="E321:F321"/>
    <mergeCell ref="E336:F336"/>
    <mergeCell ref="E337:F337"/>
    <mergeCell ref="E338:F338"/>
    <mergeCell ref="E339:F339"/>
    <mergeCell ref="H341:I341"/>
    <mergeCell ref="E329:F329"/>
    <mergeCell ref="E330:F330"/>
    <mergeCell ref="E331:F331"/>
    <mergeCell ref="H333:I333"/>
    <mergeCell ref="E335:F335"/>
    <mergeCell ref="H349:I349"/>
    <mergeCell ref="E351:F351"/>
    <mergeCell ref="E352:F352"/>
    <mergeCell ref="E353:F353"/>
    <mergeCell ref="E354:F354"/>
    <mergeCell ref="E343:F343"/>
    <mergeCell ref="E344:F344"/>
    <mergeCell ref="E345:F345"/>
    <mergeCell ref="E346:F346"/>
    <mergeCell ref="E347:F347"/>
    <mergeCell ref="E362:F362"/>
    <mergeCell ref="E363:F363"/>
    <mergeCell ref="H365:I365"/>
    <mergeCell ref="A367:J367"/>
    <mergeCell ref="E368:F368"/>
    <mergeCell ref="E355:F355"/>
    <mergeCell ref="H357:I357"/>
    <mergeCell ref="E359:F359"/>
    <mergeCell ref="E360:F360"/>
    <mergeCell ref="E361:F361"/>
    <mergeCell ref="A375:J375"/>
    <mergeCell ref="E377:F377"/>
    <mergeCell ref="E378:F378"/>
    <mergeCell ref="E379:F379"/>
    <mergeCell ref="E380:F380"/>
    <mergeCell ref="E369:F369"/>
    <mergeCell ref="E370:F370"/>
    <mergeCell ref="E371:F371"/>
    <mergeCell ref="H373:I373"/>
    <mergeCell ref="A374:J374"/>
    <mergeCell ref="E388:F388"/>
    <mergeCell ref="E389:F389"/>
    <mergeCell ref="E390:F390"/>
    <mergeCell ref="E391:F391"/>
    <mergeCell ref="E392:F392"/>
    <mergeCell ref="E381:F381"/>
    <mergeCell ref="E382:F382"/>
    <mergeCell ref="H384:I384"/>
    <mergeCell ref="A385:J385"/>
    <mergeCell ref="A386:J386"/>
    <mergeCell ref="E400:F400"/>
    <mergeCell ref="E401:F401"/>
    <mergeCell ref="H403:I403"/>
    <mergeCell ref="A404:J404"/>
    <mergeCell ref="A405:J405"/>
    <mergeCell ref="E393:F393"/>
    <mergeCell ref="H395:I395"/>
    <mergeCell ref="A396:J396"/>
    <mergeCell ref="A397:J397"/>
    <mergeCell ref="E399:F399"/>
    <mergeCell ref="A413:J413"/>
    <mergeCell ref="A414:J414"/>
    <mergeCell ref="E416:F416"/>
    <mergeCell ref="E417:F417"/>
    <mergeCell ref="E418:F418"/>
    <mergeCell ref="E407:F407"/>
    <mergeCell ref="E408:F408"/>
    <mergeCell ref="E409:F409"/>
    <mergeCell ref="E410:F410"/>
    <mergeCell ref="H412:I412"/>
    <mergeCell ref="H432:I432"/>
    <mergeCell ref="A433:J433"/>
    <mergeCell ref="A434:J434"/>
    <mergeCell ref="E426:F426"/>
    <mergeCell ref="E427:F427"/>
    <mergeCell ref="E428:F428"/>
    <mergeCell ref="E429:F429"/>
    <mergeCell ref="E430:F430"/>
    <mergeCell ref="E419:F419"/>
    <mergeCell ref="E420:F420"/>
    <mergeCell ref="H422:I422"/>
    <mergeCell ref="A423:J423"/>
    <mergeCell ref="A424:J424"/>
  </mergeCells>
  <printOptions horizontalCentered="1"/>
  <pageMargins left="0.51181102362204722" right="0.51181102362204722" top="0.78740157480314965" bottom="0.78740157480314965" header="0.31496062992125984" footer="0.31496062992125984"/>
  <pageSetup paperSize="9" scale="71" fitToHeight="0" orientation="landscape" r:id="rId1"/>
  <headerFooter>
    <oddFooter>&amp;L&amp;"-,Negrito"&amp;K000000COMPOSIÇÕES ANALÍTICAS&amp;RPágina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4172-0CC7-4EDC-B6F2-97C216445F9C}">
  <sheetPr codeName="Plan8"/>
  <dimension ref="A1:M48"/>
  <sheetViews>
    <sheetView view="pageBreakPreview" zoomScaleNormal="100" zoomScaleSheetLayoutView="100" workbookViewId="0">
      <selection activeCell="F13" sqref="F13"/>
    </sheetView>
  </sheetViews>
  <sheetFormatPr defaultRowHeight="14.4" x14ac:dyDescent="0.3"/>
  <cols>
    <col min="2" max="2" width="59.109375" bestFit="1" customWidth="1"/>
    <col min="3" max="3" width="13.5546875" customWidth="1"/>
    <col min="6" max="10" width="14.109375" customWidth="1"/>
    <col min="11" max="11" width="12.109375" bestFit="1" customWidth="1"/>
    <col min="13" max="13" width="12.109375" bestFit="1" customWidth="1"/>
  </cols>
  <sheetData>
    <row r="1" spans="1:13" x14ac:dyDescent="0.3">
      <c r="A1" s="139"/>
      <c r="B1" s="115" t="s">
        <v>0</v>
      </c>
      <c r="C1" s="140"/>
      <c r="D1" s="140"/>
      <c r="E1" s="140"/>
      <c r="F1" s="140"/>
      <c r="G1" s="140"/>
      <c r="H1" s="140"/>
      <c r="I1" s="140"/>
      <c r="J1" s="141"/>
    </row>
    <row r="2" spans="1:13" x14ac:dyDescent="0.3">
      <c r="A2" s="162"/>
      <c r="B2" s="116" t="s">
        <v>5</v>
      </c>
      <c r="C2" s="135"/>
      <c r="D2" s="135"/>
      <c r="E2" s="135"/>
      <c r="F2" s="135"/>
      <c r="G2" s="135"/>
      <c r="H2" s="135"/>
      <c r="I2" s="135"/>
      <c r="J2" s="163"/>
    </row>
    <row r="3" spans="1:13" x14ac:dyDescent="0.3">
      <c r="A3" s="162"/>
      <c r="B3" s="116" t="s">
        <v>99</v>
      </c>
      <c r="C3" s="135"/>
      <c r="D3" s="135"/>
      <c r="E3" s="135"/>
      <c r="F3" s="135"/>
      <c r="G3" s="135"/>
      <c r="H3" s="135"/>
      <c r="I3" s="135"/>
      <c r="J3" s="163"/>
    </row>
    <row r="4" spans="1:13" x14ac:dyDescent="0.3">
      <c r="A4" s="142"/>
      <c r="B4" s="161"/>
      <c r="C4" s="143"/>
      <c r="D4" s="143"/>
      <c r="E4" s="143"/>
      <c r="F4" s="143"/>
      <c r="G4" s="143"/>
      <c r="H4" s="143"/>
      <c r="I4" s="143"/>
      <c r="J4" s="144"/>
    </row>
    <row r="5" spans="1:13" x14ac:dyDescent="0.3">
      <c r="A5" s="136"/>
      <c r="B5" s="147" t="s">
        <v>163</v>
      </c>
      <c r="C5" s="137"/>
      <c r="D5" s="137"/>
      <c r="E5" s="137"/>
      <c r="F5" s="137"/>
      <c r="G5" s="137"/>
      <c r="H5" s="137"/>
      <c r="I5" s="137"/>
      <c r="J5" s="138"/>
    </row>
    <row r="6" spans="1:13" x14ac:dyDescent="0.3">
      <c r="A6" s="139"/>
      <c r="B6" s="287" t="str">
        <f>'Orç. (N_Des.)'!E1</f>
        <v>OBRA: REFORMA PARA IMPLANTAÇÃO DE UM ELEVADOR DE PASSAGEIROS NO BLOCO BG - UFCG - CAMPUS CAMPINA GRANDE</v>
      </c>
      <c r="C6" s="287"/>
      <c r="D6" s="287"/>
      <c r="E6" s="287"/>
      <c r="F6" s="287"/>
      <c r="G6" s="287"/>
      <c r="H6" s="140"/>
      <c r="I6" s="140"/>
      <c r="J6" s="141"/>
    </row>
    <row r="7" spans="1:13" x14ac:dyDescent="0.3">
      <c r="A7" s="142"/>
      <c r="B7" s="288"/>
      <c r="C7" s="288"/>
      <c r="D7" s="288"/>
      <c r="E7" s="288"/>
      <c r="F7" s="288"/>
      <c r="G7" s="288"/>
      <c r="H7" s="143"/>
      <c r="I7" s="143"/>
      <c r="J7" s="144"/>
    </row>
    <row r="8" spans="1:13" x14ac:dyDescent="0.3">
      <c r="A8" s="135"/>
      <c r="B8" s="135"/>
      <c r="C8" s="135"/>
      <c r="D8" s="135"/>
      <c r="E8" s="135"/>
      <c r="F8" s="135"/>
      <c r="G8" s="135"/>
      <c r="H8" s="135"/>
      <c r="I8" s="135"/>
      <c r="J8" s="135"/>
    </row>
    <row r="9" spans="1:13" x14ac:dyDescent="0.3">
      <c r="A9" s="289" t="s">
        <v>1</v>
      </c>
      <c r="B9" s="289" t="s">
        <v>4</v>
      </c>
      <c r="C9" s="291" t="s">
        <v>63</v>
      </c>
      <c r="D9" s="291" t="s">
        <v>64</v>
      </c>
      <c r="E9" s="145" t="s">
        <v>64</v>
      </c>
      <c r="F9" s="293" t="s">
        <v>67</v>
      </c>
      <c r="G9" s="293" t="s">
        <v>68</v>
      </c>
      <c r="H9" s="293" t="s">
        <v>69</v>
      </c>
      <c r="I9" s="293" t="s">
        <v>70</v>
      </c>
      <c r="J9" s="293" t="s">
        <v>71</v>
      </c>
    </row>
    <row r="10" spans="1:13" x14ac:dyDescent="0.3">
      <c r="A10" s="290"/>
      <c r="B10" s="290"/>
      <c r="C10" s="292"/>
      <c r="D10" s="292"/>
      <c r="E10" s="145" t="s">
        <v>65</v>
      </c>
      <c r="F10" s="294"/>
      <c r="G10" s="294"/>
      <c r="H10" s="294"/>
      <c r="I10" s="294"/>
      <c r="J10" s="294"/>
    </row>
    <row r="11" spans="1:13" x14ac:dyDescent="0.3">
      <c r="A11" s="2"/>
      <c r="B11" s="2"/>
      <c r="C11" s="146"/>
      <c r="D11" s="146"/>
      <c r="E11" s="148"/>
      <c r="F11" s="148"/>
      <c r="G11" s="148"/>
      <c r="H11" s="148"/>
      <c r="I11" s="148"/>
      <c r="J11" s="148"/>
    </row>
    <row r="12" spans="1:13" x14ac:dyDescent="0.3">
      <c r="A12" s="295" t="str">
        <f>'Orç. (N_Des.)'!A11</f>
        <v xml:space="preserve"> 1 </v>
      </c>
      <c r="B12" s="297" t="str">
        <f>VLOOKUP(A12,'Orç. (N_Des.)'!$A$11:$E$216,4,FALSE)</f>
        <v>ADMINISTRAÇÃO LOCAL</v>
      </c>
      <c r="C12" s="299">
        <f>VLOOKUP(A12,'Orç. (N_Des.)'!$A$11:$I$216,9,FALSE)</f>
        <v>26046.29</v>
      </c>
      <c r="D12" s="301">
        <f>C12/$C$45</f>
        <v>6.1435491765398274E-2</v>
      </c>
      <c r="E12" s="149" t="s">
        <v>64</v>
      </c>
      <c r="F12" s="150">
        <f>F13/$C$12</f>
        <v>5.4678941240563439E-2</v>
      </c>
      <c r="G12" s="150">
        <f t="shared" ref="G12:J12" si="0">G13/$C$12</f>
        <v>0.15630563157507976</v>
      </c>
      <c r="H12" s="150">
        <f t="shared" si="0"/>
        <v>3.9155509043984515E-2</v>
      </c>
      <c r="I12" s="150">
        <f t="shared" si="0"/>
        <v>0.13570257690002985</v>
      </c>
      <c r="J12" s="150">
        <f t="shared" si="0"/>
        <v>0.61415734124034205</v>
      </c>
      <c r="K12" s="3">
        <f>SUM(F12:J12)</f>
        <v>0.99999999999999956</v>
      </c>
      <c r="L12" s="3"/>
      <c r="M12" s="1"/>
    </row>
    <row r="13" spans="1:13" x14ac:dyDescent="0.3">
      <c r="A13" s="296"/>
      <c r="B13" s="298"/>
      <c r="C13" s="300"/>
      <c r="D13" s="302"/>
      <c r="E13" s="149" t="s">
        <v>65</v>
      </c>
      <c r="F13" s="151">
        <f>SUM(F15,F17,F19,F21,F23,F25,F27,F29,F31,F33,F35,F37,F39,F41,F43)/($C$45-$C$12)*$C$12</f>
        <v>1424.1835604446751</v>
      </c>
      <c r="G13" s="151">
        <f t="shared" ref="G13:J13" si="1">SUM(G15,G17,G19,G21,G23,G25,G27,G29,G31,G33,G35,G37,G39,G41,G43)/($C$45-$C$12)*$C$12</f>
        <v>4071.1818086376843</v>
      </c>
      <c r="H13" s="151">
        <f t="shared" si="1"/>
        <v>1019.8557436572435</v>
      </c>
      <c r="I13" s="151">
        <f t="shared" si="1"/>
        <v>3534.5486716854784</v>
      </c>
      <c r="J13" s="151">
        <f t="shared" si="1"/>
        <v>15996.520215574908</v>
      </c>
      <c r="K13" s="3">
        <f t="shared" ref="K13:K43" si="2">SUM(F13:J13)</f>
        <v>26046.28999999999</v>
      </c>
      <c r="L13" s="4"/>
    </row>
    <row r="14" spans="1:13" x14ac:dyDescent="0.3">
      <c r="A14" s="295" t="str">
        <f>'Orç. (N_Des.)'!A13</f>
        <v xml:space="preserve"> 2 </v>
      </c>
      <c r="B14" s="297" t="str">
        <f>VLOOKUP(A14,'Orç. (N_Des.)'!$A$11:$E$216,4,FALSE)</f>
        <v>SERVIÇOS PRELIMINARES / TÉCNICOS</v>
      </c>
      <c r="C14" s="299">
        <f>VLOOKUP(A14,'Orç. (N_Des.)'!$A$11:$I$216,9,FALSE)</f>
        <v>15436.59</v>
      </c>
      <c r="D14" s="301">
        <f t="shared" ref="D14" si="3">C14/$C$45</f>
        <v>3.6410348569060287E-2</v>
      </c>
      <c r="E14" s="149" t="s">
        <v>64</v>
      </c>
      <c r="F14" s="150">
        <v>0.98250000000000004</v>
      </c>
      <c r="G14" s="150"/>
      <c r="H14" s="150"/>
      <c r="I14" s="150">
        <v>5.7000000000000002E-3</v>
      </c>
      <c r="J14" s="150">
        <v>1.18E-2</v>
      </c>
      <c r="K14" s="3">
        <f t="shared" si="2"/>
        <v>1</v>
      </c>
    </row>
    <row r="15" spans="1:13" x14ac:dyDescent="0.3">
      <c r="A15" s="296"/>
      <c r="B15" s="298"/>
      <c r="C15" s="300"/>
      <c r="D15" s="302"/>
      <c r="E15" s="149" t="s">
        <v>65</v>
      </c>
      <c r="F15" s="151">
        <f>$C$14*F14</f>
        <v>15166.449675000002</v>
      </c>
      <c r="G15" s="151">
        <f t="shared" ref="G15:J15" si="4">$C$14*G14</f>
        <v>0</v>
      </c>
      <c r="H15" s="151">
        <f t="shared" si="4"/>
        <v>0</v>
      </c>
      <c r="I15" s="151">
        <f t="shared" si="4"/>
        <v>87.988562999999999</v>
      </c>
      <c r="J15" s="151">
        <f t="shared" si="4"/>
        <v>182.15176199999999</v>
      </c>
      <c r="K15" s="3">
        <f t="shared" si="2"/>
        <v>15436.590000000002</v>
      </c>
    </row>
    <row r="16" spans="1:13" x14ac:dyDescent="0.3">
      <c r="A16" s="295" t="str">
        <f>'Orç. (N_Des.)'!A27</f>
        <v xml:space="preserve"> 3 </v>
      </c>
      <c r="B16" s="297" t="str">
        <f>VLOOKUP(A16,'Orç. (N_Des.)'!$A$11:$E$216,4,FALSE)</f>
        <v>MOVIMENTO DE TERRA</v>
      </c>
      <c r="C16" s="299">
        <f>VLOOKUP(A16,'Orç. (N_Des.)'!$A$11:$I$216,9,FALSE)</f>
        <v>2914.37</v>
      </c>
      <c r="D16" s="301">
        <f t="shared" ref="D16" si="5">C16/$C$45</f>
        <v>6.874136552127914E-3</v>
      </c>
      <c r="E16" s="149" t="s">
        <v>64</v>
      </c>
      <c r="F16" s="150">
        <v>0.49080000000000001</v>
      </c>
      <c r="G16" s="150">
        <v>9.8400000000000001E-2</v>
      </c>
      <c r="H16" s="150"/>
      <c r="I16" s="150">
        <v>0.4108</v>
      </c>
      <c r="J16" s="150"/>
      <c r="K16" s="3">
        <f t="shared" si="2"/>
        <v>1</v>
      </c>
    </row>
    <row r="17" spans="1:11" x14ac:dyDescent="0.3">
      <c r="A17" s="296"/>
      <c r="B17" s="298"/>
      <c r="C17" s="300"/>
      <c r="D17" s="302"/>
      <c r="E17" s="149" t="s">
        <v>65</v>
      </c>
      <c r="F17" s="151">
        <f>$C$16*F16</f>
        <v>1430.3727959999999</v>
      </c>
      <c r="G17" s="151">
        <f t="shared" ref="G17:J17" si="6">$C$16*G16</f>
        <v>286.77400799999998</v>
      </c>
      <c r="H17" s="151">
        <f t="shared" si="6"/>
        <v>0</v>
      </c>
      <c r="I17" s="151">
        <f t="shared" si="6"/>
        <v>1197.2231959999999</v>
      </c>
      <c r="J17" s="151">
        <f t="shared" si="6"/>
        <v>0</v>
      </c>
      <c r="K17" s="3">
        <f t="shared" si="2"/>
        <v>2914.37</v>
      </c>
    </row>
    <row r="18" spans="1:11" x14ac:dyDescent="0.3">
      <c r="A18" s="295" t="str">
        <f>'Orç. (N_Des.)'!A32</f>
        <v xml:space="preserve"> 4 </v>
      </c>
      <c r="B18" s="297" t="str">
        <f>VLOOKUP(A18,'Orç. (N_Des.)'!$A$11:$E$216,4,FALSE)</f>
        <v>INFRAESTRUTURA/FUNDAÇÕES SIMPLES</v>
      </c>
      <c r="C18" s="299">
        <f>VLOOKUP(A18,'Orç. (N_Des.)'!$A$11:$I$216,9,FALSE)</f>
        <v>10300.93</v>
      </c>
      <c r="D18" s="301">
        <f t="shared" ref="D18" si="7">C18/$C$45</f>
        <v>2.4296846122459054E-2</v>
      </c>
      <c r="E18" s="149" t="s">
        <v>64</v>
      </c>
      <c r="F18" s="150">
        <v>0.501</v>
      </c>
      <c r="G18" s="150">
        <v>0.499</v>
      </c>
      <c r="H18" s="150"/>
      <c r="I18" s="150"/>
      <c r="J18" s="150"/>
      <c r="K18" s="3">
        <f t="shared" si="2"/>
        <v>1</v>
      </c>
    </row>
    <row r="19" spans="1:11" x14ac:dyDescent="0.3">
      <c r="A19" s="296"/>
      <c r="B19" s="298"/>
      <c r="C19" s="300"/>
      <c r="D19" s="302"/>
      <c r="E19" s="149" t="s">
        <v>65</v>
      </c>
      <c r="F19" s="151">
        <f>$C$18*F18</f>
        <v>5160.7659300000005</v>
      </c>
      <c r="G19" s="151">
        <f t="shared" ref="G19:J19" si="8">$C$18*G18</f>
        <v>5140.1640699999998</v>
      </c>
      <c r="H19" s="151">
        <f t="shared" si="8"/>
        <v>0</v>
      </c>
      <c r="I19" s="151">
        <f t="shared" si="8"/>
        <v>0</v>
      </c>
      <c r="J19" s="151">
        <f t="shared" si="8"/>
        <v>0</v>
      </c>
      <c r="K19" s="3">
        <f t="shared" si="2"/>
        <v>10300.93</v>
      </c>
    </row>
    <row r="20" spans="1:11" x14ac:dyDescent="0.3">
      <c r="A20" s="295" t="str">
        <f>'Orç. (N_Des.)'!A36</f>
        <v xml:space="preserve"> 5 </v>
      </c>
      <c r="B20" s="297" t="str">
        <f>VLOOKUP(A20,'Orç. (N_Des.)'!$A$11:$E$216,4,FALSE)</f>
        <v>SUPERESTRUTURA</v>
      </c>
      <c r="C20" s="299">
        <f>VLOOKUP(A20,'Orç. (N_Des.)'!$A$11:$I$216,9,FALSE)</f>
        <v>57367.519999999997</v>
      </c>
      <c r="D20" s="301">
        <f t="shared" ref="D20" si="9">C20/$C$45</f>
        <v>0.13531300628847029</v>
      </c>
      <c r="E20" s="149" t="s">
        <v>64</v>
      </c>
      <c r="F20" s="150"/>
      <c r="G20" s="150">
        <v>0.96360000000000001</v>
      </c>
      <c r="H20" s="150">
        <v>3.6400000000000002E-2</v>
      </c>
      <c r="I20" s="150"/>
      <c r="J20" s="150"/>
      <c r="K20" s="3">
        <f t="shared" si="2"/>
        <v>1</v>
      </c>
    </row>
    <row r="21" spans="1:11" x14ac:dyDescent="0.3">
      <c r="A21" s="296"/>
      <c r="B21" s="298"/>
      <c r="C21" s="300"/>
      <c r="D21" s="302"/>
      <c r="E21" s="149" t="s">
        <v>65</v>
      </c>
      <c r="F21" s="151">
        <f>$C$20*F20</f>
        <v>0</v>
      </c>
      <c r="G21" s="151">
        <f t="shared" ref="G21:J21" si="10">$C$20*G20</f>
        <v>55279.342271999994</v>
      </c>
      <c r="H21" s="151">
        <f t="shared" si="10"/>
        <v>2088.1777280000001</v>
      </c>
      <c r="I21" s="151">
        <f t="shared" si="10"/>
        <v>0</v>
      </c>
      <c r="J21" s="151">
        <f t="shared" si="10"/>
        <v>0</v>
      </c>
      <c r="K21" s="3">
        <f t="shared" si="2"/>
        <v>57367.519999999997</v>
      </c>
    </row>
    <row r="22" spans="1:11" x14ac:dyDescent="0.3">
      <c r="A22" s="295" t="str">
        <f>'Orç. (N_Des.)'!A43</f>
        <v xml:space="preserve"> 6 </v>
      </c>
      <c r="B22" s="297" t="str">
        <f>VLOOKUP(A22,'Orç. (N_Des.)'!$A$11:$E$216,4,FALSE)</f>
        <v>ALVENARIA/VEDAÇÃO/DIVISÓRIA</v>
      </c>
      <c r="C22" s="299">
        <f>VLOOKUP(A22,'Orç. (N_Des.)'!$A$11:$I$216,9,FALSE)</f>
        <v>9135.1299999999992</v>
      </c>
      <c r="D22" s="301">
        <f t="shared" ref="D22" si="11">C22/$C$45</f>
        <v>2.1547068848993184E-2</v>
      </c>
      <c r="E22" s="149" t="s">
        <v>64</v>
      </c>
      <c r="F22" s="150"/>
      <c r="G22" s="150"/>
      <c r="H22" s="150">
        <v>0.90329999999999999</v>
      </c>
      <c r="I22" s="150">
        <v>9.6699999999999994E-2</v>
      </c>
      <c r="J22" s="150"/>
      <c r="K22" s="3">
        <f t="shared" si="2"/>
        <v>1</v>
      </c>
    </row>
    <row r="23" spans="1:11" x14ac:dyDescent="0.3">
      <c r="A23" s="296"/>
      <c r="B23" s="298"/>
      <c r="C23" s="300"/>
      <c r="D23" s="302"/>
      <c r="E23" s="149" t="s">
        <v>65</v>
      </c>
      <c r="F23" s="151">
        <f>$C$22*F22</f>
        <v>0</v>
      </c>
      <c r="G23" s="151">
        <f t="shared" ref="G23:J23" si="12">$C$22*G22</f>
        <v>0</v>
      </c>
      <c r="H23" s="151">
        <f t="shared" si="12"/>
        <v>8251.7629289999986</v>
      </c>
      <c r="I23" s="151">
        <f t="shared" si="12"/>
        <v>883.3670709999999</v>
      </c>
      <c r="J23" s="151">
        <f t="shared" si="12"/>
        <v>0</v>
      </c>
      <c r="K23" s="3">
        <f t="shared" si="2"/>
        <v>9135.1299999999992</v>
      </c>
    </row>
    <row r="24" spans="1:11" x14ac:dyDescent="0.3">
      <c r="A24" s="295" t="str">
        <f>'Orç. (N_Des.)'!A48</f>
        <v xml:space="preserve"> 7 </v>
      </c>
      <c r="B24" s="297" t="str">
        <f>VLOOKUP(A24,'Orç. (N_Des.)'!$A$11:$E$216,4,FALSE)</f>
        <v>COBERTURA</v>
      </c>
      <c r="C24" s="299">
        <f>VLOOKUP(A24,'Orç. (N_Des.)'!$A$11:$I$216,9,FALSE)</f>
        <v>835.08</v>
      </c>
      <c r="D24" s="301">
        <f t="shared" ref="D24" si="13">C24/$C$45</f>
        <v>1.9697066439576917E-3</v>
      </c>
      <c r="E24" s="149" t="s">
        <v>64</v>
      </c>
      <c r="F24" s="150"/>
      <c r="G24" s="150"/>
      <c r="H24" s="150"/>
      <c r="I24" s="150">
        <v>1</v>
      </c>
      <c r="J24" s="150"/>
      <c r="K24" s="3">
        <f t="shared" si="2"/>
        <v>1</v>
      </c>
    </row>
    <row r="25" spans="1:11" x14ac:dyDescent="0.3">
      <c r="A25" s="296"/>
      <c r="B25" s="298"/>
      <c r="C25" s="300"/>
      <c r="D25" s="302"/>
      <c r="E25" s="149" t="s">
        <v>65</v>
      </c>
      <c r="F25" s="151">
        <f>$C$24*F24</f>
        <v>0</v>
      </c>
      <c r="G25" s="151">
        <f t="shared" ref="G25:J25" si="14">$C$24*G24</f>
        <v>0</v>
      </c>
      <c r="H25" s="151">
        <f t="shared" si="14"/>
        <v>0</v>
      </c>
      <c r="I25" s="151">
        <f t="shared" si="14"/>
        <v>835.08</v>
      </c>
      <c r="J25" s="151">
        <f t="shared" si="14"/>
        <v>0</v>
      </c>
      <c r="K25" s="3">
        <f t="shared" si="2"/>
        <v>835.08</v>
      </c>
    </row>
    <row r="26" spans="1:11" x14ac:dyDescent="0.3">
      <c r="A26" s="295" t="str">
        <f>'Orç. (N_Des.)'!A52</f>
        <v xml:space="preserve"> 8 </v>
      </c>
      <c r="B26" s="297" t="str">
        <f>VLOOKUP(A26,'Orç. (N_Des.)'!$A$11:$E$216,4,FALSE)</f>
        <v>ESQUADRIAS</v>
      </c>
      <c r="C26" s="299">
        <f>VLOOKUP(A26,'Orç. (N_Des.)'!$A$11:$I$216,9,FALSE)</f>
        <v>4123.16</v>
      </c>
      <c r="D26" s="301">
        <f t="shared" ref="D26" si="15">C26/$C$45</f>
        <v>9.7253145160949798E-3</v>
      </c>
      <c r="E26" s="152" t="s">
        <v>64</v>
      </c>
      <c r="F26" s="150"/>
      <c r="G26" s="150"/>
      <c r="H26" s="150"/>
      <c r="I26" s="150"/>
      <c r="J26" s="150">
        <v>1</v>
      </c>
      <c r="K26" s="3">
        <f t="shared" si="2"/>
        <v>1</v>
      </c>
    </row>
    <row r="27" spans="1:11" x14ac:dyDescent="0.3">
      <c r="A27" s="296"/>
      <c r="B27" s="298"/>
      <c r="C27" s="300"/>
      <c r="D27" s="302"/>
      <c r="E27" s="152" t="s">
        <v>65</v>
      </c>
      <c r="F27" s="151">
        <f>$C$26*F26</f>
        <v>0</v>
      </c>
      <c r="G27" s="151">
        <f t="shared" ref="G27:J27" si="16">$C$26*G26</f>
        <v>0</v>
      </c>
      <c r="H27" s="151">
        <f t="shared" si="16"/>
        <v>0</v>
      </c>
      <c r="I27" s="151">
        <f t="shared" si="16"/>
        <v>0</v>
      </c>
      <c r="J27" s="151">
        <f t="shared" si="16"/>
        <v>4123.16</v>
      </c>
      <c r="K27" s="3">
        <f t="shared" si="2"/>
        <v>4123.16</v>
      </c>
    </row>
    <row r="28" spans="1:11" x14ac:dyDescent="0.3">
      <c r="A28" s="295" t="str">
        <f>'Orç. (N_Des.)'!A54</f>
        <v xml:space="preserve"> 9 </v>
      </c>
      <c r="B28" s="297" t="str">
        <f>VLOOKUP(A28,'Orç. (N_Des.)'!$A$11:$E$216,4,FALSE)</f>
        <v>IMPERMEABILIZAÇÃO, ISOLAÇÃO TERMICA E ACÚSTICA</v>
      </c>
      <c r="C28" s="299">
        <f>VLOOKUP(A28,'Orç. (N_Des.)'!$A$11:$I$216,9,FALSE)</f>
        <v>17010.560000000001</v>
      </c>
      <c r="D28" s="301">
        <f t="shared" ref="D28" si="17">C28/$C$45</f>
        <v>4.0122878106817257E-2</v>
      </c>
      <c r="E28" s="152" t="s">
        <v>64</v>
      </c>
      <c r="F28" s="150"/>
      <c r="G28" s="150">
        <v>8.7599999999999997E-2</v>
      </c>
      <c r="H28" s="150"/>
      <c r="I28" s="150"/>
      <c r="J28" s="150">
        <v>0.91239999999999999</v>
      </c>
      <c r="K28" s="3">
        <f t="shared" si="2"/>
        <v>1</v>
      </c>
    </row>
    <row r="29" spans="1:11" x14ac:dyDescent="0.3">
      <c r="A29" s="296"/>
      <c r="B29" s="298"/>
      <c r="C29" s="300"/>
      <c r="D29" s="302"/>
      <c r="E29" s="152" t="s">
        <v>65</v>
      </c>
      <c r="F29" s="151">
        <f>$C$28*F28</f>
        <v>0</v>
      </c>
      <c r="G29" s="151">
        <f t="shared" ref="G29:J29" si="18">$C$28*G28</f>
        <v>1490.1250560000001</v>
      </c>
      <c r="H29" s="151">
        <f t="shared" si="18"/>
        <v>0</v>
      </c>
      <c r="I29" s="151">
        <f t="shared" si="18"/>
        <v>0</v>
      </c>
      <c r="J29" s="151">
        <f t="shared" si="18"/>
        <v>15520.434944000001</v>
      </c>
      <c r="K29" s="3">
        <f t="shared" si="2"/>
        <v>17010.560000000001</v>
      </c>
    </row>
    <row r="30" spans="1:11" x14ac:dyDescent="0.3">
      <c r="A30" s="295" t="str">
        <f>'Orç. (N_Des.)'!A57</f>
        <v xml:space="preserve"> 10 </v>
      </c>
      <c r="B30" s="297" t="str">
        <f>VLOOKUP(A30,'Orç. (N_Des.)'!$A$11:$E$216,4,FALSE)</f>
        <v>REVESTIMENTOS</v>
      </c>
      <c r="C30" s="299">
        <f>VLOOKUP(A30,'Orç. (N_Des.)'!$A$11:$I$216,9,FALSE)</f>
        <v>56949.11</v>
      </c>
      <c r="D30" s="301">
        <f t="shared" ref="D30" si="19">C30/$C$45</f>
        <v>0.13432610089389929</v>
      </c>
      <c r="E30" s="152" t="s">
        <v>64</v>
      </c>
      <c r="F30" s="150"/>
      <c r="G30" s="150"/>
      <c r="H30" s="150"/>
      <c r="I30" s="150">
        <v>0.77959999999999996</v>
      </c>
      <c r="J30" s="150">
        <v>0.22040000000000001</v>
      </c>
      <c r="K30" s="3">
        <f t="shared" si="2"/>
        <v>1</v>
      </c>
    </row>
    <row r="31" spans="1:11" x14ac:dyDescent="0.3">
      <c r="A31" s="296"/>
      <c r="B31" s="298"/>
      <c r="C31" s="300"/>
      <c r="D31" s="302"/>
      <c r="E31" s="152" t="s">
        <v>65</v>
      </c>
      <c r="F31" s="151">
        <f>$C$30*F30</f>
        <v>0</v>
      </c>
      <c r="G31" s="151">
        <f t="shared" ref="G31:J31" si="20">$C$30*G30</f>
        <v>0</v>
      </c>
      <c r="H31" s="151">
        <f t="shared" si="20"/>
        <v>0</v>
      </c>
      <c r="I31" s="151">
        <f t="shared" si="20"/>
        <v>44397.526156</v>
      </c>
      <c r="J31" s="151">
        <f t="shared" si="20"/>
        <v>12551.583844000001</v>
      </c>
      <c r="K31" s="3">
        <f t="shared" si="2"/>
        <v>56949.11</v>
      </c>
    </row>
    <row r="32" spans="1:11" x14ac:dyDescent="0.3">
      <c r="A32" s="295" t="str">
        <f>'Orç. (N_Des.)'!A69</f>
        <v xml:space="preserve"> 11 </v>
      </c>
      <c r="B32" s="297" t="str">
        <f>VLOOKUP(A32,'Orç. (N_Des.)'!$A$11:$E$216,4,FALSE)</f>
        <v>PINTURA</v>
      </c>
      <c r="C32" s="299">
        <f>VLOOKUP(A32,'Orç. (N_Des.)'!$A$11:$I$216,9,FALSE)</f>
        <v>1606.39</v>
      </c>
      <c r="D32" s="301">
        <f t="shared" ref="D32" si="21">C32/$C$45</f>
        <v>3.7889987256157455E-3</v>
      </c>
      <c r="E32" s="152" t="s">
        <v>64</v>
      </c>
      <c r="F32" s="150"/>
      <c r="G32" s="150"/>
      <c r="H32" s="150"/>
      <c r="I32" s="150">
        <v>1</v>
      </c>
      <c r="J32" s="150"/>
      <c r="K32" s="3">
        <f t="shared" si="2"/>
        <v>1</v>
      </c>
    </row>
    <row r="33" spans="1:11" x14ac:dyDescent="0.3">
      <c r="A33" s="296"/>
      <c r="B33" s="298"/>
      <c r="C33" s="300"/>
      <c r="D33" s="302"/>
      <c r="E33" s="152" t="s">
        <v>65</v>
      </c>
      <c r="F33" s="151">
        <f>$C$32*F32</f>
        <v>0</v>
      </c>
      <c r="G33" s="151">
        <f t="shared" ref="G33:J33" si="22">$C$32*G32</f>
        <v>0</v>
      </c>
      <c r="H33" s="151">
        <f t="shared" si="22"/>
        <v>0</v>
      </c>
      <c r="I33" s="151">
        <f t="shared" si="22"/>
        <v>1606.39</v>
      </c>
      <c r="J33" s="151">
        <f t="shared" si="22"/>
        <v>0</v>
      </c>
      <c r="K33" s="3">
        <f t="shared" si="2"/>
        <v>1606.39</v>
      </c>
    </row>
    <row r="34" spans="1:11" x14ac:dyDescent="0.3">
      <c r="A34" s="295" t="str">
        <f>'Orç. (N_Des.)'!A74</f>
        <v xml:space="preserve"> 12 </v>
      </c>
      <c r="B34" s="297" t="str">
        <f>VLOOKUP(A34,'Orç. (N_Des.)'!$A$11:$E$216,4,FALSE)</f>
        <v>INSTALAÇÕES PLUVIAIS</v>
      </c>
      <c r="C34" s="299">
        <f>VLOOKUP(A34,'Orç. (N_Des.)'!$A$11:$I$216,9,FALSE)</f>
        <v>856.75</v>
      </c>
      <c r="D34" s="301">
        <f t="shared" ref="D34" si="23">C34/$C$45</f>
        <v>2.0208197624308477E-3</v>
      </c>
      <c r="E34" s="152" t="s">
        <v>64</v>
      </c>
      <c r="F34" s="150"/>
      <c r="G34" s="150"/>
      <c r="H34" s="150"/>
      <c r="I34" s="150">
        <v>1</v>
      </c>
      <c r="J34" s="150"/>
      <c r="K34" s="3">
        <f t="shared" si="2"/>
        <v>1</v>
      </c>
    </row>
    <row r="35" spans="1:11" x14ac:dyDescent="0.3">
      <c r="A35" s="296"/>
      <c r="B35" s="298"/>
      <c r="C35" s="300"/>
      <c r="D35" s="302"/>
      <c r="E35" s="152" t="s">
        <v>65</v>
      </c>
      <c r="F35" s="151">
        <f>$C$34*F34</f>
        <v>0</v>
      </c>
      <c r="G35" s="151">
        <f t="shared" ref="G35:J35" si="24">$C$34*G34</f>
        <v>0</v>
      </c>
      <c r="H35" s="151">
        <f t="shared" si="24"/>
        <v>0</v>
      </c>
      <c r="I35" s="151">
        <f t="shared" si="24"/>
        <v>856.75</v>
      </c>
      <c r="J35" s="151">
        <f t="shared" si="24"/>
        <v>0</v>
      </c>
      <c r="K35" s="3">
        <f t="shared" si="2"/>
        <v>856.75</v>
      </c>
    </row>
    <row r="36" spans="1:11" x14ac:dyDescent="0.3">
      <c r="A36" s="295" t="str">
        <f>'Orç. (N_Des.)'!A79</f>
        <v xml:space="preserve"> 13 </v>
      </c>
      <c r="B36" s="297" t="str">
        <f>VLOOKUP(A36,'Orç. (N_Des.)'!$A$11:$E$216,4,FALSE)</f>
        <v>PISO</v>
      </c>
      <c r="C36" s="299">
        <f>VLOOKUP(A36,'Orç. (N_Des.)'!$A$11:$I$216,9,FALSE)</f>
        <v>3715.48</v>
      </c>
      <c r="D36" s="301">
        <f t="shared" ref="D36" si="25">C36/$C$45</f>
        <v>8.76371801682704E-3</v>
      </c>
      <c r="E36" s="152" t="s">
        <v>64</v>
      </c>
      <c r="F36" s="150"/>
      <c r="G36" s="150"/>
      <c r="H36" s="150"/>
      <c r="I36" s="150">
        <v>6.8500000000000005E-2</v>
      </c>
      <c r="J36" s="150">
        <v>0.93149999999999999</v>
      </c>
      <c r="K36" s="3">
        <f t="shared" si="2"/>
        <v>1</v>
      </c>
    </row>
    <row r="37" spans="1:11" x14ac:dyDescent="0.3">
      <c r="A37" s="296"/>
      <c r="B37" s="298"/>
      <c r="C37" s="300"/>
      <c r="D37" s="302"/>
      <c r="E37" s="152" t="s">
        <v>65</v>
      </c>
      <c r="F37" s="151">
        <f>$C$36*F36</f>
        <v>0</v>
      </c>
      <c r="G37" s="151">
        <f t="shared" ref="G37:J37" si="26">$C$36*G36</f>
        <v>0</v>
      </c>
      <c r="H37" s="151">
        <f t="shared" si="26"/>
        <v>0</v>
      </c>
      <c r="I37" s="151">
        <f t="shared" si="26"/>
        <v>254.51038000000003</v>
      </c>
      <c r="J37" s="151">
        <f t="shared" si="26"/>
        <v>3460.9696199999998</v>
      </c>
      <c r="K37" s="3">
        <f t="shared" si="2"/>
        <v>3715.48</v>
      </c>
    </row>
    <row r="38" spans="1:11" x14ac:dyDescent="0.3">
      <c r="A38" s="295" t="str">
        <f>'Orç. (N_Des.)'!A88</f>
        <v xml:space="preserve"> 14 </v>
      </c>
      <c r="B38" s="297" t="str">
        <f>VLOOKUP(A38,'Orç. (N_Des.)'!$A$11:$E$216,4,FALSE)</f>
        <v>SERVIÇOS COMPLEMENTARES</v>
      </c>
      <c r="C38" s="299">
        <f>VLOOKUP(A38,'Orç. (N_Des.)'!$A$11:$I$216,9,FALSE)</f>
        <v>7028</v>
      </c>
      <c r="D38" s="301">
        <f t="shared" ref="D38" si="27">C38/$C$45</f>
        <v>1.6576972617874525E-2</v>
      </c>
      <c r="E38" s="152" t="s">
        <v>64</v>
      </c>
      <c r="F38" s="150"/>
      <c r="G38" s="150"/>
      <c r="H38" s="150">
        <v>0.22520000000000001</v>
      </c>
      <c r="I38" s="150">
        <v>0.14069999999999999</v>
      </c>
      <c r="J38" s="150">
        <v>0.6341</v>
      </c>
      <c r="K38" s="3">
        <f t="shared" si="2"/>
        <v>1</v>
      </c>
    </row>
    <row r="39" spans="1:11" x14ac:dyDescent="0.3">
      <c r="A39" s="296"/>
      <c r="B39" s="298"/>
      <c r="C39" s="300"/>
      <c r="D39" s="302"/>
      <c r="E39" s="152" t="s">
        <v>65</v>
      </c>
      <c r="F39" s="151">
        <f>$C$38*F38</f>
        <v>0</v>
      </c>
      <c r="G39" s="151">
        <f t="shared" ref="G39:J39" si="28">$C$38*G38</f>
        <v>0</v>
      </c>
      <c r="H39" s="151">
        <f t="shared" si="28"/>
        <v>1582.7056</v>
      </c>
      <c r="I39" s="151">
        <f t="shared" si="28"/>
        <v>988.8395999999999</v>
      </c>
      <c r="J39" s="151">
        <f t="shared" si="28"/>
        <v>4456.4548000000004</v>
      </c>
      <c r="K39" s="3">
        <f t="shared" si="2"/>
        <v>7028</v>
      </c>
    </row>
    <row r="40" spans="1:11" x14ac:dyDescent="0.3">
      <c r="A40" s="295" t="str">
        <f>'Orç. (N_Des.)'!A103</f>
        <v xml:space="preserve"> 15 </v>
      </c>
      <c r="B40" s="297" t="str">
        <f>VLOOKUP(A40,'Orç. (N_Des.)'!$A$11:$E$216,4,FALSE)</f>
        <v>EQUIPAMENTOS</v>
      </c>
      <c r="C40" s="299">
        <f>VLOOKUP(A40,'Orç. (N_Des.)'!$A$11:$I$216,9,FALSE)</f>
        <v>204087.86</v>
      </c>
      <c r="D40" s="301">
        <f t="shared" ref="D40" si="29">C40/$C$45</f>
        <v>0.4813828780393582</v>
      </c>
      <c r="E40" s="152" t="s">
        <v>64</v>
      </c>
      <c r="F40" s="150"/>
      <c r="G40" s="150"/>
      <c r="H40" s="150"/>
      <c r="I40" s="150"/>
      <c r="J40" s="150">
        <v>1</v>
      </c>
      <c r="K40" s="3">
        <f t="shared" si="2"/>
        <v>1</v>
      </c>
    </row>
    <row r="41" spans="1:11" x14ac:dyDescent="0.3">
      <c r="A41" s="296"/>
      <c r="B41" s="298"/>
      <c r="C41" s="300"/>
      <c r="D41" s="302"/>
      <c r="E41" s="152" t="s">
        <v>65</v>
      </c>
      <c r="F41" s="151">
        <f>$C$40*F40</f>
        <v>0</v>
      </c>
      <c r="G41" s="151">
        <f t="shared" ref="G41:J41" si="30">$C$40*G40</f>
        <v>0</v>
      </c>
      <c r="H41" s="151">
        <f t="shared" si="30"/>
        <v>0</v>
      </c>
      <c r="I41" s="151">
        <f t="shared" si="30"/>
        <v>0</v>
      </c>
      <c r="J41" s="151">
        <f t="shared" si="30"/>
        <v>204087.86</v>
      </c>
      <c r="K41" s="3">
        <f t="shared" si="2"/>
        <v>204087.86</v>
      </c>
    </row>
    <row r="42" spans="1:11" x14ac:dyDescent="0.3">
      <c r="A42" s="295" t="str">
        <f>'Orç. (N_Des.)'!A105</f>
        <v xml:space="preserve"> 16 </v>
      </c>
      <c r="B42" s="297" t="str">
        <f>VLOOKUP(A42,'Orç. (N_Des.)'!$A$11:$E$216,4,FALSE)</f>
        <v>INSTALAÇÕES ELÉTRICAS</v>
      </c>
      <c r="C42" s="299">
        <f>VLOOKUP(A42,'Orç. (N_Des.)'!$A$11:$I$216,9,FALSE)</f>
        <v>6548.39</v>
      </c>
      <c r="D42" s="301">
        <f t="shared" ref="D42" si="31">C42/$C$45</f>
        <v>1.5445714530615162E-2</v>
      </c>
      <c r="E42" s="152" t="s">
        <v>64</v>
      </c>
      <c r="F42" s="150"/>
      <c r="G42" s="150"/>
      <c r="H42" s="150">
        <v>0.55859999999999999</v>
      </c>
      <c r="I42" s="150">
        <v>0.44140000000000001</v>
      </c>
      <c r="J42" s="150"/>
      <c r="K42" s="3">
        <f t="shared" si="2"/>
        <v>1</v>
      </c>
    </row>
    <row r="43" spans="1:11" x14ac:dyDescent="0.3">
      <c r="A43" s="296"/>
      <c r="B43" s="298"/>
      <c r="C43" s="300"/>
      <c r="D43" s="302"/>
      <c r="E43" s="152" t="s">
        <v>65</v>
      </c>
      <c r="F43" s="151">
        <f>$C$42*F42</f>
        <v>0</v>
      </c>
      <c r="G43" s="151">
        <f t="shared" ref="G43:J43" si="32">$C$42*G42</f>
        <v>0</v>
      </c>
      <c r="H43" s="151">
        <f t="shared" si="32"/>
        <v>3657.9306540000002</v>
      </c>
      <c r="I43" s="151">
        <f t="shared" si="32"/>
        <v>2890.4593460000001</v>
      </c>
      <c r="J43" s="151">
        <f t="shared" si="32"/>
        <v>0</v>
      </c>
      <c r="K43" s="3">
        <f t="shared" si="2"/>
        <v>6548.39</v>
      </c>
    </row>
    <row r="44" spans="1:11" x14ac:dyDescent="0.3">
      <c r="A44" s="153"/>
      <c r="B44" s="153"/>
      <c r="C44" s="154"/>
      <c r="D44" s="155"/>
      <c r="E44" s="148"/>
      <c r="F44" s="148"/>
      <c r="G44" s="148"/>
      <c r="H44" s="148"/>
      <c r="I44" s="148"/>
      <c r="J44" s="148"/>
    </row>
    <row r="45" spans="1:11" x14ac:dyDescent="0.3">
      <c r="A45" s="303" t="s">
        <v>66</v>
      </c>
      <c r="B45" s="304"/>
      <c r="C45" s="309">
        <f>SUM($C$12:$C$43)</f>
        <v>423961.6100000001</v>
      </c>
      <c r="D45" s="312">
        <f>SUM(D12:D43)</f>
        <v>0.99999999999999967</v>
      </c>
      <c r="E45" s="149" t="s">
        <v>65</v>
      </c>
      <c r="F45" s="156">
        <f>SUM(F13,F15,F17,F19,F21,F23,F25,F27,F29,F31,F33,F35,F37,F39,F41,F43)</f>
        <v>23181.77196144468</v>
      </c>
      <c r="G45" s="156">
        <f>SUM(G13,G15,G17,G19,G21,G23,G25,G27,G29,G31,G33,G35,G37,G39,G41,G43)</f>
        <v>66267.587214637679</v>
      </c>
      <c r="H45" s="156">
        <f>SUM(H13,H15,H17,H19,H21,H23,H25,H27,H29,H31,H33,H35,H37,H39,H41,H43)</f>
        <v>16600.432654657241</v>
      </c>
      <c r="I45" s="156">
        <f>SUM(I13,I15,I17,I19,I21,I23,I25,I27,I29,I31,I33,I35,I37,I39,I41,I43)</f>
        <v>57532.682983685481</v>
      </c>
      <c r="J45" s="156">
        <f>SUM(J13,J15,J17,J19,J21,J23,J25,J27,J29,J31,J33,J35,J37,J39,J41,J43)</f>
        <v>260379.13518557488</v>
      </c>
    </row>
    <row r="46" spans="1:11" x14ac:dyDescent="0.3">
      <c r="A46" s="305"/>
      <c r="B46" s="306"/>
      <c r="C46" s="310"/>
      <c r="D46" s="313"/>
      <c r="E46" s="149" t="s">
        <v>78</v>
      </c>
      <c r="F46" s="157">
        <f>F45</f>
        <v>23181.77196144468</v>
      </c>
      <c r="G46" s="157">
        <f>F46+G45</f>
        <v>89449.359176082362</v>
      </c>
      <c r="H46" s="157">
        <f t="shared" ref="H46:J46" si="33">G46+H45</f>
        <v>106049.7918307396</v>
      </c>
      <c r="I46" s="157">
        <f t="shared" si="33"/>
        <v>163582.47481442508</v>
      </c>
      <c r="J46" s="157">
        <f t="shared" si="33"/>
        <v>423961.61</v>
      </c>
    </row>
    <row r="47" spans="1:11" x14ac:dyDescent="0.3">
      <c r="A47" s="305"/>
      <c r="B47" s="306"/>
      <c r="C47" s="310"/>
      <c r="D47" s="313"/>
      <c r="E47" s="149" t="s">
        <v>64</v>
      </c>
      <c r="F47" s="158">
        <f>F45/$C$45</f>
        <v>5.4678941240563439E-2</v>
      </c>
      <c r="G47" s="158">
        <f t="shared" ref="G47:J47" si="34">G45/$C$45</f>
        <v>0.15630563157507979</v>
      </c>
      <c r="H47" s="158">
        <f t="shared" si="34"/>
        <v>3.9155509043984515E-2</v>
      </c>
      <c r="I47" s="158">
        <f t="shared" si="34"/>
        <v>0.13570257690002985</v>
      </c>
      <c r="J47" s="158">
        <f t="shared" si="34"/>
        <v>0.61415734124034205</v>
      </c>
    </row>
    <row r="48" spans="1:11" x14ac:dyDescent="0.3">
      <c r="A48" s="307"/>
      <c r="B48" s="308"/>
      <c r="C48" s="311"/>
      <c r="D48" s="314"/>
      <c r="E48" s="149" t="s">
        <v>77</v>
      </c>
      <c r="F48" s="159">
        <f>F47</f>
        <v>5.4678941240563439E-2</v>
      </c>
      <c r="G48" s="159">
        <f>F48+G47</f>
        <v>0.21098457281564323</v>
      </c>
      <c r="H48" s="159">
        <f t="shared" ref="H48:J48" si="35">G48+H47</f>
        <v>0.25014008185962777</v>
      </c>
      <c r="I48" s="159">
        <f t="shared" si="35"/>
        <v>0.38584265875965762</v>
      </c>
      <c r="J48" s="159">
        <f t="shared" si="35"/>
        <v>0.99999999999999967</v>
      </c>
    </row>
  </sheetData>
  <autoFilter ref="E1:E48" xr:uid="{00000000-0009-0000-0000-000006000000}"/>
  <mergeCells count="77">
    <mergeCell ref="A42:A43"/>
    <mergeCell ref="B42:B43"/>
    <mergeCell ref="C42:C43"/>
    <mergeCell ref="D42:D43"/>
    <mergeCell ref="A45:B48"/>
    <mergeCell ref="C45:C48"/>
    <mergeCell ref="D45:D48"/>
    <mergeCell ref="A38:A39"/>
    <mergeCell ref="B38:B39"/>
    <mergeCell ref="C38:C39"/>
    <mergeCell ref="D38:D39"/>
    <mergeCell ref="A40:A41"/>
    <mergeCell ref="B40:B41"/>
    <mergeCell ref="C40:C41"/>
    <mergeCell ref="D40:D41"/>
    <mergeCell ref="A34:A35"/>
    <mergeCell ref="B34:B35"/>
    <mergeCell ref="C34:C35"/>
    <mergeCell ref="D34:D35"/>
    <mergeCell ref="A36:A37"/>
    <mergeCell ref="B36:B37"/>
    <mergeCell ref="C36:C37"/>
    <mergeCell ref="D36:D37"/>
    <mergeCell ref="A30:A31"/>
    <mergeCell ref="B30:B31"/>
    <mergeCell ref="C30:C31"/>
    <mergeCell ref="D30:D31"/>
    <mergeCell ref="A32:A33"/>
    <mergeCell ref="B32:B33"/>
    <mergeCell ref="C32:C33"/>
    <mergeCell ref="D32:D33"/>
    <mergeCell ref="A26:A27"/>
    <mergeCell ref="B26:B27"/>
    <mergeCell ref="C26:C27"/>
    <mergeCell ref="D26:D27"/>
    <mergeCell ref="A28:A29"/>
    <mergeCell ref="B28:B29"/>
    <mergeCell ref="C28:C29"/>
    <mergeCell ref="D28:D29"/>
    <mergeCell ref="A22:A23"/>
    <mergeCell ref="B22:B23"/>
    <mergeCell ref="C22:C23"/>
    <mergeCell ref="D22:D23"/>
    <mergeCell ref="A24:A25"/>
    <mergeCell ref="B24:B25"/>
    <mergeCell ref="C24:C25"/>
    <mergeCell ref="D24:D25"/>
    <mergeCell ref="A18:A19"/>
    <mergeCell ref="B18:B19"/>
    <mergeCell ref="C18:C19"/>
    <mergeCell ref="D18:D19"/>
    <mergeCell ref="A20:A21"/>
    <mergeCell ref="B20:B21"/>
    <mergeCell ref="C20:C21"/>
    <mergeCell ref="D20:D21"/>
    <mergeCell ref="A14:A15"/>
    <mergeCell ref="B14:B15"/>
    <mergeCell ref="C14:C15"/>
    <mergeCell ref="D14:D15"/>
    <mergeCell ref="A16:A17"/>
    <mergeCell ref="B16:B17"/>
    <mergeCell ref="C16:C17"/>
    <mergeCell ref="D16:D17"/>
    <mergeCell ref="H9:H10"/>
    <mergeCell ref="I9:I10"/>
    <mergeCell ref="J9:J10"/>
    <mergeCell ref="A12:A13"/>
    <mergeCell ref="B12:B13"/>
    <mergeCell ref="C12:C13"/>
    <mergeCell ref="D12:D13"/>
    <mergeCell ref="B6:G7"/>
    <mergeCell ref="A9:A10"/>
    <mergeCell ref="B9:B10"/>
    <mergeCell ref="C9:C10"/>
    <mergeCell ref="D9:D10"/>
    <mergeCell ref="F9:F10"/>
    <mergeCell ref="G9:G10"/>
  </mergeCells>
  <conditionalFormatting sqref="F12:J43">
    <cfRule type="cellIs" dxfId="0" priority="1" operator="equal">
      <formula>0</formula>
    </cfRule>
  </conditionalFormatting>
  <conditionalFormatting sqref="F47:J47">
    <cfRule type="dataBar" priority="2">
      <dataBar>
        <cfvo type="min"/>
        <cfvo type="max"/>
        <color rgb="FF63C384"/>
      </dataBar>
      <extLst>
        <ext xmlns:x14="http://schemas.microsoft.com/office/spreadsheetml/2009/9/main" uri="{B025F937-C7B1-47D3-B67F-A62EFF666E3E}">
          <x14:id>{DBFE473C-CC42-4542-863E-9A203B21F07D}</x14:id>
        </ext>
      </extLst>
    </cfRule>
  </conditionalFormatting>
  <conditionalFormatting sqref="F48:J48">
    <cfRule type="dataBar" priority="3">
      <dataBar>
        <cfvo type="percent" val="0"/>
        <cfvo type="percent" val="100"/>
        <color rgb="FF638EC6"/>
      </dataBar>
      <extLst>
        <ext xmlns:x14="http://schemas.microsoft.com/office/spreadsheetml/2009/9/main" uri="{B025F937-C7B1-47D3-B67F-A62EFF666E3E}">
          <x14:id>{08371B2A-EAF9-48E1-99A2-D91F70A35154}</x14:id>
        </ext>
      </extLst>
    </cfRule>
  </conditionalFormatting>
  <conditionalFormatting sqref="F14:J14 F16:J16 F18:J18 F20:J20 F22:J22 F24:J24 F26:J26 F28:J28 F30:J30 F32:J32 F34:J34 F36:J36 F38:J38 F40:J40 F42:J42 F12:J12">
    <cfRule type="dataBar" priority="4">
      <dataBar>
        <cfvo type="min"/>
        <cfvo type="max"/>
        <color rgb="FF008AEF"/>
      </dataBar>
      <extLst>
        <ext xmlns:x14="http://schemas.microsoft.com/office/spreadsheetml/2009/9/main" uri="{B025F937-C7B1-47D3-B67F-A62EFF666E3E}">
          <x14:id>{57A62C72-8C7C-458C-879C-6547E33F8BD6}</x14:id>
        </ext>
      </extLst>
    </cfRule>
  </conditionalFormatting>
  <printOptions horizontalCentered="1"/>
  <pageMargins left="0.23622047244094491" right="0.23622047244094491" top="0.39370078740157483" bottom="0.39370078740157483" header="0.31496062992125984" footer="0.31496062992125984"/>
  <pageSetup paperSize="9" scale="75" orientation="landscape" r:id="rId1"/>
  <headerFooter>
    <oddFooter>&amp;LCRONOGRAMA&amp;RPágina &amp;P de &amp;N</oddFooter>
  </headerFooter>
  <drawing r:id="rId2"/>
  <extLst>
    <ext xmlns:x14="http://schemas.microsoft.com/office/spreadsheetml/2009/9/main" uri="{78C0D931-6437-407d-A8EE-F0AAD7539E65}">
      <x14:conditionalFormattings>
        <x14:conditionalFormatting xmlns:xm="http://schemas.microsoft.com/office/excel/2006/main">
          <x14:cfRule type="dataBar" id="{DBFE473C-CC42-4542-863E-9A203B21F07D}">
            <x14:dataBar minLength="0" maxLength="100" border="1" negativeBarBorderColorSameAsPositive="0">
              <x14:cfvo type="autoMin"/>
              <x14:cfvo type="autoMax"/>
              <x14:borderColor rgb="FF63C384"/>
              <x14:negativeFillColor rgb="FFFF0000"/>
              <x14:negativeBorderColor rgb="FFFF0000"/>
              <x14:axisColor rgb="FF000000"/>
            </x14:dataBar>
          </x14:cfRule>
          <xm:sqref>F47:J47</xm:sqref>
        </x14:conditionalFormatting>
        <x14:conditionalFormatting xmlns:xm="http://schemas.microsoft.com/office/excel/2006/main">
          <x14:cfRule type="dataBar" id="{08371B2A-EAF9-48E1-99A2-D91F70A35154}">
            <x14:dataBar minLength="0" maxLength="100" border="1" negativeBarBorderColorSameAsPositive="0">
              <x14:cfvo type="percent">
                <xm:f>0</xm:f>
              </x14:cfvo>
              <x14:cfvo type="percent">
                <xm:f>100</xm:f>
              </x14:cfvo>
              <x14:borderColor rgb="FF638EC6"/>
              <x14:negativeFillColor rgb="FFFF0000"/>
              <x14:negativeBorderColor rgb="FFFF0000"/>
              <x14:axisColor rgb="FF000000"/>
            </x14:dataBar>
          </x14:cfRule>
          <xm:sqref>F48:J48</xm:sqref>
        </x14:conditionalFormatting>
        <x14:conditionalFormatting xmlns:xm="http://schemas.microsoft.com/office/excel/2006/main">
          <x14:cfRule type="dataBar" id="{57A62C72-8C7C-458C-879C-6547E33F8BD6}">
            <x14:dataBar minLength="0" maxLength="100" border="1" negativeBarBorderColorSameAsPositive="0">
              <x14:cfvo type="autoMin"/>
              <x14:cfvo type="autoMax"/>
              <x14:borderColor rgb="FF008AEF"/>
              <x14:negativeFillColor rgb="FFFF0000"/>
              <x14:negativeBorderColor rgb="FFFF0000"/>
              <x14:axisColor rgb="FF000000"/>
            </x14:dataBar>
          </x14:cfRule>
          <xm:sqref>F14:J14 F16:J16 F18:J18 F20:J20 F22:J22 F24:J24 F26:J26 F28:J28 F30:J30 F32:J32 F34:J34 F36:J36 F38:J38 F40:J40 F42:J42 F12:J12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4"/>
  <dimension ref="A1:E92"/>
  <sheetViews>
    <sheetView view="pageBreakPreview" topLeftCell="A40" zoomScaleNormal="100" zoomScaleSheetLayoutView="100" workbookViewId="0">
      <selection activeCell="A93" sqref="A93:XFD138"/>
    </sheetView>
  </sheetViews>
  <sheetFormatPr defaultRowHeight="14.4" x14ac:dyDescent="0.3"/>
  <cols>
    <col min="1" max="1" width="11.44140625" customWidth="1"/>
    <col min="2" max="2" width="58.88671875" customWidth="1"/>
    <col min="3" max="3" width="11.5546875" customWidth="1"/>
  </cols>
  <sheetData>
    <row r="1" spans="1:5" x14ac:dyDescent="0.3">
      <c r="A1" s="5"/>
      <c r="B1" s="6" t="s">
        <v>98</v>
      </c>
      <c r="C1" s="5"/>
    </row>
    <row r="2" spans="1:5" x14ac:dyDescent="0.3">
      <c r="A2" s="5"/>
      <c r="B2" s="6" t="s">
        <v>0</v>
      </c>
      <c r="C2" s="5"/>
    </row>
    <row r="3" spans="1:5" x14ac:dyDescent="0.3">
      <c r="A3" s="5"/>
      <c r="B3" s="6" t="s">
        <v>5</v>
      </c>
      <c r="C3" s="5"/>
    </row>
    <row r="4" spans="1:5" x14ac:dyDescent="0.3">
      <c r="A4" s="5"/>
      <c r="B4" s="6" t="s">
        <v>99</v>
      </c>
      <c r="C4" s="5"/>
    </row>
    <row r="5" spans="1:5" x14ac:dyDescent="0.3">
      <c r="A5" s="5"/>
      <c r="B5" s="5"/>
      <c r="C5" s="5"/>
    </row>
    <row r="6" spans="1:5" ht="30" customHeight="1" x14ac:dyDescent="0.3">
      <c r="A6" s="316" t="s">
        <v>104</v>
      </c>
      <c r="B6" s="317"/>
      <c r="C6" s="318"/>
    </row>
    <row r="7" spans="1:5" x14ac:dyDescent="0.3">
      <c r="A7" s="5"/>
      <c r="B7" s="5"/>
      <c r="C7" s="5"/>
    </row>
    <row r="8" spans="1:5" x14ac:dyDescent="0.3">
      <c r="A8" s="319" t="str">
        <f>'Orç. (N_Des.)'!E1</f>
        <v>OBRA: REFORMA PARA IMPLANTAÇÃO DE UM ELEVADOR DE PASSAGEIROS NO BLOCO BG - UFCG - CAMPUS CAMPINA GRANDE</v>
      </c>
      <c r="B8" s="320"/>
      <c r="C8" s="321"/>
    </row>
    <row r="9" spans="1:5" x14ac:dyDescent="0.3">
      <c r="A9" s="322"/>
      <c r="B9" s="323"/>
      <c r="C9" s="324"/>
    </row>
    <row r="10" spans="1:5" x14ac:dyDescent="0.3">
      <c r="A10" s="7"/>
      <c r="B10" s="7"/>
      <c r="C10" s="7"/>
    </row>
    <row r="11" spans="1:5" x14ac:dyDescent="0.3">
      <c r="A11" s="160" t="s">
        <v>1</v>
      </c>
      <c r="B11" s="160" t="s">
        <v>4</v>
      </c>
      <c r="C11" s="160" t="s">
        <v>6</v>
      </c>
    </row>
    <row r="12" spans="1:5" x14ac:dyDescent="0.3">
      <c r="A12" s="8">
        <v>1</v>
      </c>
      <c r="B12" s="8" t="s">
        <v>7</v>
      </c>
      <c r="C12" s="9">
        <v>0.04</v>
      </c>
    </row>
    <row r="13" spans="1:5" x14ac:dyDescent="0.3">
      <c r="A13" s="8">
        <v>2</v>
      </c>
      <c r="B13" s="8" t="s">
        <v>8</v>
      </c>
      <c r="C13" s="9">
        <v>2.07E-2</v>
      </c>
    </row>
    <row r="14" spans="1:5" x14ac:dyDescent="0.3">
      <c r="A14" s="8">
        <v>3</v>
      </c>
      <c r="B14" s="8" t="s">
        <v>9</v>
      </c>
      <c r="C14" s="9">
        <v>6.4999999999999997E-3</v>
      </c>
      <c r="E14" s="19"/>
    </row>
    <row r="15" spans="1:5" x14ac:dyDescent="0.3">
      <c r="A15" s="8">
        <v>4</v>
      </c>
      <c r="B15" s="8" t="s">
        <v>10</v>
      </c>
      <c r="C15" s="9">
        <v>2.5000000000000001E-2</v>
      </c>
    </row>
    <row r="16" spans="1:5" x14ac:dyDescent="0.3">
      <c r="A16" s="8">
        <v>5</v>
      </c>
      <c r="B16" s="8" t="s">
        <v>11</v>
      </c>
      <c r="C16" s="9">
        <v>0.03</v>
      </c>
    </row>
    <row r="17" spans="1:3" x14ac:dyDescent="0.3">
      <c r="A17" s="8">
        <v>6</v>
      </c>
      <c r="B17" s="8" t="s">
        <v>12</v>
      </c>
      <c r="C17" s="9">
        <v>0</v>
      </c>
    </row>
    <row r="18" spans="1:3" x14ac:dyDescent="0.3">
      <c r="A18" s="8">
        <v>7</v>
      </c>
      <c r="B18" s="8" t="s">
        <v>13</v>
      </c>
      <c r="C18" s="9">
        <v>0</v>
      </c>
    </row>
    <row r="19" spans="1:3" x14ac:dyDescent="0.3">
      <c r="A19" s="8">
        <v>8</v>
      </c>
      <c r="B19" s="8" t="s">
        <v>14</v>
      </c>
      <c r="C19" s="9">
        <v>0</v>
      </c>
    </row>
    <row r="20" spans="1:3" x14ac:dyDescent="0.3">
      <c r="A20" s="8">
        <v>9</v>
      </c>
      <c r="B20" s="8" t="s">
        <v>15</v>
      </c>
      <c r="C20" s="9">
        <v>1.23E-2</v>
      </c>
    </row>
    <row r="21" spans="1:3" x14ac:dyDescent="0.3">
      <c r="A21" s="8">
        <v>10</v>
      </c>
      <c r="B21" s="8" t="s">
        <v>16</v>
      </c>
      <c r="C21" s="9">
        <v>7.3999999999999996E-2</v>
      </c>
    </row>
    <row r="22" spans="1:3" x14ac:dyDescent="0.3">
      <c r="A22" s="10"/>
      <c r="B22" s="10"/>
      <c r="C22" s="10"/>
    </row>
    <row r="23" spans="1:3" x14ac:dyDescent="0.3">
      <c r="A23" s="5" t="s">
        <v>84</v>
      </c>
      <c r="B23" s="5"/>
      <c r="C23" s="5"/>
    </row>
    <row r="24" spans="1:3" x14ac:dyDescent="0.3">
      <c r="A24" s="5"/>
      <c r="B24" s="5"/>
      <c r="C24" s="5"/>
    </row>
    <row r="25" spans="1:3" x14ac:dyDescent="0.3">
      <c r="A25" s="5"/>
      <c r="B25" s="5"/>
      <c r="C25" s="5"/>
    </row>
    <row r="26" spans="1:3" x14ac:dyDescent="0.3">
      <c r="A26" s="5"/>
      <c r="B26" s="5"/>
      <c r="C26" s="18"/>
    </row>
    <row r="27" spans="1:3" x14ac:dyDescent="0.3">
      <c r="A27" s="5"/>
      <c r="B27" s="5"/>
      <c r="C27" s="5"/>
    </row>
    <row r="28" spans="1:3" x14ac:dyDescent="0.3">
      <c r="A28" s="5" t="s">
        <v>100</v>
      </c>
      <c r="B28" s="5"/>
      <c r="C28" s="5"/>
    </row>
    <row r="29" spans="1:3" x14ac:dyDescent="0.3">
      <c r="A29" s="5"/>
      <c r="B29" s="5"/>
      <c r="C29" s="5"/>
    </row>
    <row r="30" spans="1:3" x14ac:dyDescent="0.3">
      <c r="A30" s="11" t="s">
        <v>17</v>
      </c>
      <c r="B30" s="12" t="str">
        <f>"(1 + ("&amp;C12&amp;" + "&amp;C13&amp;"))*(1 + "&amp;C20&amp;")*(1 + "&amp;C21&amp;")"</f>
        <v>(1 + (0,04 + 0,0207))*(1 + 0,0123)*(1 + 0,074)</v>
      </c>
      <c r="C30" s="13">
        <v>-1</v>
      </c>
    </row>
    <row r="31" spans="1:3" x14ac:dyDescent="0.3">
      <c r="A31" s="5"/>
      <c r="B31" s="14" t="str">
        <f>"(1 - ("&amp;C14&amp;" + "&amp;C15&amp;" + "&amp;C16&amp;" + "&amp;C17&amp;" + "&amp;C18&amp;" + "&amp;C19&amp;"))"</f>
        <v>(1 - (0,0065 + 0,025 + 0,03 + 0 + 0 + 0))</v>
      </c>
      <c r="C31" s="5"/>
    </row>
    <row r="32" spans="1:3" x14ac:dyDescent="0.3">
      <c r="A32" s="5"/>
      <c r="B32" s="14"/>
      <c r="C32" s="5"/>
    </row>
    <row r="33" spans="1:3" x14ac:dyDescent="0.3">
      <c r="A33" s="15" t="s">
        <v>17</v>
      </c>
      <c r="B33" s="16">
        <f>ROUND((1+(C12+C13))*(1+C20)*(1+C21)/(1-SUM(C14:C19))-1,4)</f>
        <v>0.2288</v>
      </c>
      <c r="C33" s="5"/>
    </row>
    <row r="34" spans="1:3" x14ac:dyDescent="0.3">
      <c r="A34" s="5"/>
      <c r="B34" s="14"/>
      <c r="C34" s="5"/>
    </row>
    <row r="35" spans="1:3" x14ac:dyDescent="0.3">
      <c r="A35" s="17" t="s">
        <v>85</v>
      </c>
      <c r="B35" s="17"/>
      <c r="C35" s="17"/>
    </row>
    <row r="36" spans="1:3" x14ac:dyDescent="0.3">
      <c r="A36" s="17" t="s">
        <v>86</v>
      </c>
      <c r="B36" s="17"/>
      <c r="C36" s="17"/>
    </row>
    <row r="37" spans="1:3" x14ac:dyDescent="0.3">
      <c r="A37" s="17" t="s">
        <v>87</v>
      </c>
      <c r="B37" s="17"/>
      <c r="C37" s="17"/>
    </row>
    <row r="38" spans="1:3" x14ac:dyDescent="0.3">
      <c r="A38" s="17" t="s">
        <v>88</v>
      </c>
      <c r="B38" s="17"/>
      <c r="C38" s="17"/>
    </row>
    <row r="39" spans="1:3" x14ac:dyDescent="0.3">
      <c r="A39" s="17" t="s">
        <v>89</v>
      </c>
      <c r="B39" s="17"/>
      <c r="C39" s="17"/>
    </row>
    <row r="40" spans="1:3" x14ac:dyDescent="0.3">
      <c r="A40" s="17" t="s">
        <v>90</v>
      </c>
      <c r="B40" s="17"/>
      <c r="C40" s="17"/>
    </row>
    <row r="41" spans="1:3" x14ac:dyDescent="0.3">
      <c r="A41" s="17" t="s">
        <v>91</v>
      </c>
      <c r="B41" s="17"/>
      <c r="C41" s="17"/>
    </row>
    <row r="42" spans="1:3" ht="15" customHeight="1" x14ac:dyDescent="0.3">
      <c r="A42" s="17" t="s">
        <v>92</v>
      </c>
      <c r="B42" s="17"/>
      <c r="C42" s="17"/>
    </row>
    <row r="43" spans="1:3" ht="30" customHeight="1" x14ac:dyDescent="0.3">
      <c r="A43" s="17"/>
      <c r="B43" s="17"/>
      <c r="C43" s="17"/>
    </row>
    <row r="44" spans="1:3" x14ac:dyDescent="0.3">
      <c r="A44" s="17" t="s">
        <v>101</v>
      </c>
      <c r="B44" s="17"/>
      <c r="C44" s="17"/>
    </row>
    <row r="45" spans="1:3" ht="30" customHeight="1" x14ac:dyDescent="0.3">
      <c r="A45" s="315" t="s">
        <v>93</v>
      </c>
      <c r="B45" s="315"/>
      <c r="C45" s="315"/>
    </row>
    <row r="46" spans="1:3" ht="60" customHeight="1" x14ac:dyDescent="0.3">
      <c r="A46" s="315" t="s">
        <v>102</v>
      </c>
      <c r="B46" s="315"/>
      <c r="C46" s="315"/>
    </row>
    <row r="47" spans="1:3" x14ac:dyDescent="0.3">
      <c r="A47" s="5"/>
      <c r="B47" s="6" t="s">
        <v>98</v>
      </c>
      <c r="C47" s="5"/>
    </row>
    <row r="48" spans="1:3" x14ac:dyDescent="0.3">
      <c r="A48" s="5"/>
      <c r="B48" s="6" t="s">
        <v>0</v>
      </c>
      <c r="C48" s="5"/>
    </row>
    <row r="49" spans="1:3" x14ac:dyDescent="0.3">
      <c r="A49" s="5"/>
      <c r="B49" s="6" t="s">
        <v>5</v>
      </c>
      <c r="C49" s="5"/>
    </row>
    <row r="50" spans="1:3" x14ac:dyDescent="0.3">
      <c r="A50" s="5"/>
      <c r="B50" s="6" t="s">
        <v>99</v>
      </c>
      <c r="C50" s="5"/>
    </row>
    <row r="51" spans="1:3" x14ac:dyDescent="0.3">
      <c r="A51" s="5"/>
      <c r="B51" s="5"/>
      <c r="C51" s="5"/>
    </row>
    <row r="52" spans="1:3" ht="30" customHeight="1" x14ac:dyDescent="0.3">
      <c r="A52" s="316" t="s">
        <v>794</v>
      </c>
      <c r="B52" s="317"/>
      <c r="C52" s="318"/>
    </row>
    <row r="53" spans="1:3" x14ac:dyDescent="0.3">
      <c r="A53" s="5"/>
      <c r="B53" s="5"/>
      <c r="C53" s="5"/>
    </row>
    <row r="54" spans="1:3" x14ac:dyDescent="0.3">
      <c r="A54" s="319" t="str">
        <f>'Orç. (N_Des.)'!E1</f>
        <v>OBRA: REFORMA PARA IMPLANTAÇÃO DE UM ELEVADOR DE PASSAGEIROS NO BLOCO BG - UFCG - CAMPUS CAMPINA GRANDE</v>
      </c>
      <c r="B54" s="320"/>
      <c r="C54" s="321"/>
    </row>
    <row r="55" spans="1:3" x14ac:dyDescent="0.3">
      <c r="A55" s="322"/>
      <c r="B55" s="323"/>
      <c r="C55" s="324"/>
    </row>
    <row r="56" spans="1:3" x14ac:dyDescent="0.3">
      <c r="A56" s="7"/>
      <c r="B56" s="7"/>
      <c r="C56" s="7"/>
    </row>
    <row r="57" spans="1:3" x14ac:dyDescent="0.3">
      <c r="A57" s="160" t="s">
        <v>1</v>
      </c>
      <c r="B57" s="160" t="s">
        <v>4</v>
      </c>
      <c r="C57" s="160" t="s">
        <v>6</v>
      </c>
    </row>
    <row r="58" spans="1:3" x14ac:dyDescent="0.3">
      <c r="A58" s="8">
        <v>1</v>
      </c>
      <c r="B58" s="8" t="s">
        <v>7</v>
      </c>
      <c r="C58" s="9">
        <v>3.4500000000000003E-2</v>
      </c>
    </row>
    <row r="59" spans="1:3" x14ac:dyDescent="0.3">
      <c r="A59" s="8">
        <v>2</v>
      </c>
      <c r="B59" s="8" t="s">
        <v>8</v>
      </c>
      <c r="C59" s="9">
        <v>1.3299999999999999E-2</v>
      </c>
    </row>
    <row r="60" spans="1:3" x14ac:dyDescent="0.3">
      <c r="A60" s="8">
        <v>3</v>
      </c>
      <c r="B60" s="8" t="s">
        <v>9</v>
      </c>
      <c r="C60" s="9">
        <v>6.4999999999999997E-3</v>
      </c>
    </row>
    <row r="61" spans="1:3" x14ac:dyDescent="0.3">
      <c r="A61" s="8">
        <v>4</v>
      </c>
      <c r="B61" s="8" t="s">
        <v>10</v>
      </c>
      <c r="C61" s="9">
        <v>0</v>
      </c>
    </row>
    <row r="62" spans="1:3" x14ac:dyDescent="0.3">
      <c r="A62" s="8">
        <v>5</v>
      </c>
      <c r="B62" s="8" t="s">
        <v>11</v>
      </c>
      <c r="C62" s="9">
        <v>0.03</v>
      </c>
    </row>
    <row r="63" spans="1:3" x14ac:dyDescent="0.3">
      <c r="A63" s="8">
        <v>6</v>
      </c>
      <c r="B63" s="8" t="s">
        <v>12</v>
      </c>
      <c r="C63" s="9">
        <v>0</v>
      </c>
    </row>
    <row r="64" spans="1:3" x14ac:dyDescent="0.3">
      <c r="A64" s="8">
        <v>7</v>
      </c>
      <c r="B64" s="8" t="s">
        <v>13</v>
      </c>
      <c r="C64" s="9">
        <v>0</v>
      </c>
    </row>
    <row r="65" spans="1:3" ht="15" customHeight="1" x14ac:dyDescent="0.3">
      <c r="A65" s="8">
        <v>8</v>
      </c>
      <c r="B65" s="8" t="s">
        <v>14</v>
      </c>
      <c r="C65" s="9">
        <v>0</v>
      </c>
    </row>
    <row r="66" spans="1:3" x14ac:dyDescent="0.3">
      <c r="A66" s="8">
        <v>9</v>
      </c>
      <c r="B66" s="8" t="s">
        <v>15</v>
      </c>
      <c r="C66" s="9">
        <v>8.5000000000000006E-3</v>
      </c>
    </row>
    <row r="67" spans="1:3" x14ac:dyDescent="0.3">
      <c r="A67" s="8">
        <v>10</v>
      </c>
      <c r="B67" s="8" t="s">
        <v>16</v>
      </c>
      <c r="C67" s="9">
        <v>5.11E-2</v>
      </c>
    </row>
    <row r="68" spans="1:3" x14ac:dyDescent="0.3">
      <c r="A68" s="10"/>
      <c r="B68" s="10"/>
      <c r="C68" s="10"/>
    </row>
    <row r="69" spans="1:3" x14ac:dyDescent="0.3">
      <c r="A69" s="5" t="s">
        <v>84</v>
      </c>
      <c r="B69" s="5"/>
      <c r="C69" s="5"/>
    </row>
    <row r="70" spans="1:3" x14ac:dyDescent="0.3">
      <c r="A70" s="5"/>
      <c r="B70" s="5"/>
      <c r="C70" s="5"/>
    </row>
    <row r="71" spans="1:3" x14ac:dyDescent="0.3">
      <c r="A71" s="5"/>
      <c r="B71" s="5"/>
      <c r="C71" s="5"/>
    </row>
    <row r="72" spans="1:3" x14ac:dyDescent="0.3">
      <c r="A72" s="5"/>
      <c r="B72" s="5"/>
      <c r="C72" s="5"/>
    </row>
    <row r="73" spans="1:3" x14ac:dyDescent="0.3">
      <c r="A73" s="5"/>
      <c r="B73" s="5"/>
      <c r="C73" s="5"/>
    </row>
    <row r="74" spans="1:3" ht="15" customHeight="1" x14ac:dyDescent="0.3">
      <c r="A74" s="5" t="s">
        <v>100</v>
      </c>
      <c r="B74" s="5"/>
      <c r="C74" s="5"/>
    </row>
    <row r="75" spans="1:3" ht="15" customHeight="1" x14ac:dyDescent="0.3">
      <c r="A75" s="5"/>
      <c r="B75" s="5"/>
      <c r="C75" s="5"/>
    </row>
    <row r="76" spans="1:3" x14ac:dyDescent="0.3">
      <c r="A76" s="11" t="s">
        <v>17</v>
      </c>
      <c r="B76" s="12" t="str">
        <f>"(1 + ("&amp;C58&amp;" + "&amp;C59&amp;"))*(1 + "&amp;C66&amp;")*(1 + "&amp;C67&amp;")"</f>
        <v>(1 + (0,0345 + 0,0133))*(1 + 0,0085)*(1 + 0,0511)</v>
      </c>
      <c r="C76" s="13">
        <v>-1</v>
      </c>
    </row>
    <row r="77" spans="1:3" x14ac:dyDescent="0.3">
      <c r="A77" s="5"/>
      <c r="B77" s="14" t="str">
        <f>"(1 - ("&amp;C60&amp;" + "&amp;C61&amp;" + "&amp;C62&amp;" + "&amp;C63&amp;" + "&amp;C64&amp;" + "&amp;C65&amp;"))"</f>
        <v>(1 - (0,0065 + 0 + 0,03 + 0 + 0 + 0))</v>
      </c>
      <c r="C77" s="5"/>
    </row>
    <row r="78" spans="1:3" x14ac:dyDescent="0.3">
      <c r="A78" s="5"/>
      <c r="B78" s="14"/>
      <c r="C78" s="5"/>
    </row>
    <row r="79" spans="1:3" x14ac:dyDescent="0.3">
      <c r="A79" s="15" t="s">
        <v>17</v>
      </c>
      <c r="B79" s="16">
        <f>ROUND((1+(C58+C59))*(1+C66)*(1+C67)/(1-SUM(C60:C65))-1,4)</f>
        <v>0.15279999999999999</v>
      </c>
      <c r="C79" s="5"/>
    </row>
    <row r="80" spans="1:3" x14ac:dyDescent="0.3">
      <c r="A80" s="5"/>
      <c r="B80" s="14"/>
      <c r="C80" s="5"/>
    </row>
    <row r="81" spans="1:3" x14ac:dyDescent="0.3">
      <c r="A81" s="17" t="s">
        <v>85</v>
      </c>
      <c r="B81" s="17"/>
      <c r="C81" s="17"/>
    </row>
    <row r="82" spans="1:3" x14ac:dyDescent="0.3">
      <c r="A82" s="17" t="s">
        <v>86</v>
      </c>
      <c r="B82" s="17"/>
      <c r="C82" s="17"/>
    </row>
    <row r="83" spans="1:3" x14ac:dyDescent="0.3">
      <c r="A83" s="17" t="s">
        <v>87</v>
      </c>
      <c r="B83" s="17"/>
      <c r="C83" s="17"/>
    </row>
    <row r="84" spans="1:3" x14ac:dyDescent="0.3">
      <c r="A84" s="17" t="s">
        <v>88</v>
      </c>
      <c r="B84" s="17"/>
      <c r="C84" s="17"/>
    </row>
    <row r="85" spans="1:3" x14ac:dyDescent="0.3">
      <c r="A85" s="17" t="s">
        <v>89</v>
      </c>
      <c r="B85" s="17"/>
      <c r="C85" s="17"/>
    </row>
    <row r="86" spans="1:3" x14ac:dyDescent="0.3">
      <c r="A86" s="17" t="s">
        <v>90</v>
      </c>
      <c r="B86" s="17"/>
      <c r="C86" s="17"/>
    </row>
    <row r="87" spans="1:3" x14ac:dyDescent="0.3">
      <c r="A87" s="17" t="s">
        <v>91</v>
      </c>
      <c r="B87" s="17"/>
      <c r="C87" s="17"/>
    </row>
    <row r="88" spans="1:3" x14ac:dyDescent="0.3">
      <c r="A88" s="17" t="s">
        <v>92</v>
      </c>
      <c r="B88" s="17"/>
      <c r="C88" s="17"/>
    </row>
    <row r="89" spans="1:3" x14ac:dyDescent="0.3">
      <c r="A89" s="17"/>
      <c r="B89" s="17"/>
      <c r="C89" s="17"/>
    </row>
    <row r="90" spans="1:3" x14ac:dyDescent="0.3">
      <c r="A90" s="17" t="s">
        <v>101</v>
      </c>
      <c r="B90" s="17"/>
      <c r="C90" s="17"/>
    </row>
    <row r="91" spans="1:3" ht="30" customHeight="1" x14ac:dyDescent="0.3">
      <c r="A91" s="315" t="s">
        <v>93</v>
      </c>
      <c r="B91" s="315"/>
      <c r="C91" s="315"/>
    </row>
    <row r="92" spans="1:3" ht="45" customHeight="1" x14ac:dyDescent="0.3">
      <c r="A92" s="315" t="s">
        <v>102</v>
      </c>
      <c r="B92" s="315"/>
      <c r="C92" s="315"/>
    </row>
  </sheetData>
  <mergeCells count="8">
    <mergeCell ref="A92:C92"/>
    <mergeCell ref="A52:C52"/>
    <mergeCell ref="A54:C55"/>
    <mergeCell ref="A6:C6"/>
    <mergeCell ref="A8:C9"/>
    <mergeCell ref="A91:C91"/>
    <mergeCell ref="A45:C45"/>
    <mergeCell ref="A46:C46"/>
  </mergeCells>
  <printOptions horizontalCentered="1"/>
  <pageMargins left="0.51181102362204722" right="0.51181102362204722" top="0.78740157480314965" bottom="0.78740157480314965" header="0.31496062992125984" footer="0.31496062992125984"/>
  <pageSetup paperSize="9" scale="96" orientation="portrait" r:id="rId1"/>
  <headerFooter>
    <oddFooter>&amp;LDEMONSTRATIVO DE BDI – PERCENTUAIS DEFINIDOS CONFORME PROCESSO SEI 23096.057328/2021-14&amp;RPágina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AA3A-2FD5-4895-BBB1-E59E95677D50}">
  <sheetPr codeName="Plan7"/>
  <dimension ref="A1:C92"/>
  <sheetViews>
    <sheetView view="pageBreakPreview" topLeftCell="A61" zoomScaleNormal="100" zoomScaleSheetLayoutView="100" workbookViewId="0">
      <selection activeCell="B51" sqref="B51"/>
    </sheetView>
  </sheetViews>
  <sheetFormatPr defaultRowHeight="14.4" x14ac:dyDescent="0.3"/>
  <cols>
    <col min="1" max="1" width="11.44140625" customWidth="1"/>
    <col min="2" max="2" width="58.88671875" customWidth="1"/>
    <col min="3" max="3" width="11.5546875" customWidth="1"/>
  </cols>
  <sheetData>
    <row r="1" spans="1:3" x14ac:dyDescent="0.3">
      <c r="A1" s="5"/>
      <c r="B1" s="6" t="s">
        <v>98</v>
      </c>
      <c r="C1" s="5"/>
    </row>
    <row r="2" spans="1:3" x14ac:dyDescent="0.3">
      <c r="A2" s="5"/>
      <c r="B2" s="6" t="s">
        <v>0</v>
      </c>
      <c r="C2" s="5"/>
    </row>
    <row r="3" spans="1:3" x14ac:dyDescent="0.3">
      <c r="A3" s="5"/>
      <c r="B3" s="6" t="s">
        <v>5</v>
      </c>
      <c r="C3" s="5"/>
    </row>
    <row r="4" spans="1:3" x14ac:dyDescent="0.3">
      <c r="A4" s="5"/>
      <c r="B4" s="6" t="s">
        <v>99</v>
      </c>
      <c r="C4" s="5"/>
    </row>
    <row r="5" spans="1:3" x14ac:dyDescent="0.3">
      <c r="A5" s="5"/>
      <c r="B5" s="5"/>
      <c r="C5" s="5"/>
    </row>
    <row r="6" spans="1:3" ht="30" customHeight="1" x14ac:dyDescent="0.3">
      <c r="A6" s="316" t="s">
        <v>105</v>
      </c>
      <c r="B6" s="317"/>
      <c r="C6" s="318"/>
    </row>
    <row r="7" spans="1:3" x14ac:dyDescent="0.3">
      <c r="A7" s="5"/>
      <c r="B7" s="5"/>
      <c r="C7" s="5"/>
    </row>
    <row r="8" spans="1:3" x14ac:dyDescent="0.3">
      <c r="A8" s="319" t="str">
        <f>'Orç. (N_Des.)'!E1</f>
        <v>OBRA: REFORMA PARA IMPLANTAÇÃO DE UM ELEVADOR DE PASSAGEIROS NO BLOCO BG - UFCG - CAMPUS CAMPINA GRANDE</v>
      </c>
      <c r="B8" s="320"/>
      <c r="C8" s="321"/>
    </row>
    <row r="9" spans="1:3" x14ac:dyDescent="0.3">
      <c r="A9" s="322"/>
      <c r="B9" s="323"/>
      <c r="C9" s="324"/>
    </row>
    <row r="10" spans="1:3" x14ac:dyDescent="0.3">
      <c r="A10" s="7"/>
      <c r="B10" s="7"/>
      <c r="C10" s="7"/>
    </row>
    <row r="11" spans="1:3" x14ac:dyDescent="0.3">
      <c r="A11" s="160" t="s">
        <v>1</v>
      </c>
      <c r="B11" s="160" t="s">
        <v>4</v>
      </c>
      <c r="C11" s="160" t="s">
        <v>6</v>
      </c>
    </row>
    <row r="12" spans="1:3" x14ac:dyDescent="0.3">
      <c r="A12" s="8">
        <v>1</v>
      </c>
      <c r="B12" s="8" t="s">
        <v>7</v>
      </c>
      <c r="C12" s="9">
        <v>0.04</v>
      </c>
    </row>
    <row r="13" spans="1:3" x14ac:dyDescent="0.3">
      <c r="A13" s="8">
        <v>2</v>
      </c>
      <c r="B13" s="8" t="s">
        <v>8</v>
      </c>
      <c r="C13" s="9">
        <v>2.07E-2</v>
      </c>
    </row>
    <row r="14" spans="1:3" x14ac:dyDescent="0.3">
      <c r="A14" s="8">
        <v>3</v>
      </c>
      <c r="B14" s="8" t="s">
        <v>9</v>
      </c>
      <c r="C14" s="9">
        <v>6.4999999999999997E-3</v>
      </c>
    </row>
    <row r="15" spans="1:3" x14ac:dyDescent="0.3">
      <c r="A15" s="8">
        <v>4</v>
      </c>
      <c r="B15" s="8" t="s">
        <v>10</v>
      </c>
      <c r="C15" s="9">
        <v>2.5000000000000001E-2</v>
      </c>
    </row>
    <row r="16" spans="1:3" x14ac:dyDescent="0.3">
      <c r="A16" s="8">
        <v>5</v>
      </c>
      <c r="B16" s="8" t="s">
        <v>11</v>
      </c>
      <c r="C16" s="9">
        <v>0.03</v>
      </c>
    </row>
    <row r="17" spans="1:3" x14ac:dyDescent="0.3">
      <c r="A17" s="8">
        <v>6</v>
      </c>
      <c r="B17" s="8" t="s">
        <v>12</v>
      </c>
      <c r="C17" s="9">
        <v>0</v>
      </c>
    </row>
    <row r="18" spans="1:3" x14ac:dyDescent="0.3">
      <c r="A18" s="8">
        <v>7</v>
      </c>
      <c r="B18" s="8" t="s">
        <v>13</v>
      </c>
      <c r="C18" s="9">
        <v>0</v>
      </c>
    </row>
    <row r="19" spans="1:3" x14ac:dyDescent="0.3">
      <c r="A19" s="8">
        <v>8</v>
      </c>
      <c r="B19" s="8" t="s">
        <v>14</v>
      </c>
      <c r="C19" s="9">
        <v>4.4999999999999998E-2</v>
      </c>
    </row>
    <row r="20" spans="1:3" x14ac:dyDescent="0.3">
      <c r="A20" s="8">
        <v>9</v>
      </c>
      <c r="B20" s="8" t="s">
        <v>15</v>
      </c>
      <c r="C20" s="9">
        <v>1.23E-2</v>
      </c>
    </row>
    <row r="21" spans="1:3" ht="15" customHeight="1" x14ac:dyDescent="0.3">
      <c r="A21" s="8">
        <v>10</v>
      </c>
      <c r="B21" s="8" t="s">
        <v>16</v>
      </c>
      <c r="C21" s="9">
        <v>7.3999999999999996E-2</v>
      </c>
    </row>
    <row r="22" spans="1:3" x14ac:dyDescent="0.3">
      <c r="A22" s="10"/>
      <c r="B22" s="10"/>
      <c r="C22" s="10"/>
    </row>
    <row r="23" spans="1:3" x14ac:dyDescent="0.3">
      <c r="A23" s="5" t="s">
        <v>84</v>
      </c>
      <c r="B23" s="5"/>
      <c r="C23" s="5"/>
    </row>
    <row r="24" spans="1:3" x14ac:dyDescent="0.3">
      <c r="A24" s="5"/>
      <c r="B24" s="5"/>
      <c r="C24" s="5"/>
    </row>
    <row r="25" spans="1:3" x14ac:dyDescent="0.3">
      <c r="A25" s="5"/>
      <c r="B25" s="5"/>
      <c r="C25" s="5"/>
    </row>
    <row r="26" spans="1:3" x14ac:dyDescent="0.3">
      <c r="A26" s="5"/>
      <c r="B26" s="5"/>
      <c r="C26" s="5"/>
    </row>
    <row r="27" spans="1:3" x14ac:dyDescent="0.3">
      <c r="A27" s="5"/>
      <c r="B27" s="5"/>
      <c r="C27" s="5"/>
    </row>
    <row r="28" spans="1:3" x14ac:dyDescent="0.3">
      <c r="A28" s="5" t="s">
        <v>100</v>
      </c>
      <c r="B28" s="5"/>
      <c r="C28" s="5"/>
    </row>
    <row r="29" spans="1:3" x14ac:dyDescent="0.3">
      <c r="A29" s="5"/>
      <c r="B29" s="5"/>
      <c r="C29" s="5"/>
    </row>
    <row r="30" spans="1:3" ht="15" customHeight="1" x14ac:dyDescent="0.3">
      <c r="A30" s="11" t="s">
        <v>17</v>
      </c>
      <c r="B30" s="12" t="str">
        <f>"(1 + ("&amp;C12&amp;" + "&amp;C13&amp;"))*(1 + "&amp;C20&amp;")*(1 + "&amp;C21&amp;")"</f>
        <v>(1 + (0,04 + 0,0207))*(1 + 0,0123)*(1 + 0,074)</v>
      </c>
      <c r="C30" s="13">
        <v>-1</v>
      </c>
    </row>
    <row r="31" spans="1:3" ht="15" customHeight="1" x14ac:dyDescent="0.3">
      <c r="A31" s="5"/>
      <c r="B31" s="14" t="str">
        <f>"(1 - ("&amp;C14&amp;" + "&amp;C15&amp;" + "&amp;C16&amp;" + "&amp;C17&amp;" + "&amp;C18&amp;" + "&amp;C19&amp;"))"</f>
        <v>(1 - (0,0065 + 0,025 + 0,03 + 0 + 0 + 0,045))</v>
      </c>
      <c r="C31" s="5"/>
    </row>
    <row r="32" spans="1:3" ht="30" customHeight="1" x14ac:dyDescent="0.3">
      <c r="A32" s="5"/>
      <c r="B32" s="14"/>
      <c r="C32" s="5"/>
    </row>
    <row r="33" spans="1:3" x14ac:dyDescent="0.3">
      <c r="A33" s="15" t="s">
        <v>17</v>
      </c>
      <c r="B33" s="16">
        <f>ROUND((1+(C12+C13))*(1+C20)*(1+C21)/(1-SUM(C14:C19))-1,4)</f>
        <v>0.29070000000000001</v>
      </c>
      <c r="C33" s="5"/>
    </row>
    <row r="34" spans="1:3" x14ac:dyDescent="0.3">
      <c r="A34" s="5"/>
      <c r="B34" s="14"/>
      <c r="C34" s="5"/>
    </row>
    <row r="35" spans="1:3" x14ac:dyDescent="0.3">
      <c r="A35" s="17" t="s">
        <v>85</v>
      </c>
      <c r="B35" s="17"/>
      <c r="C35" s="17"/>
    </row>
    <row r="36" spans="1:3" x14ac:dyDescent="0.3">
      <c r="A36" s="17" t="s">
        <v>86</v>
      </c>
      <c r="B36" s="17"/>
      <c r="C36" s="17"/>
    </row>
    <row r="37" spans="1:3" x14ac:dyDescent="0.3">
      <c r="A37" s="17" t="s">
        <v>87</v>
      </c>
      <c r="B37" s="17"/>
      <c r="C37" s="17"/>
    </row>
    <row r="38" spans="1:3" x14ac:dyDescent="0.3">
      <c r="A38" s="17" t="s">
        <v>88</v>
      </c>
      <c r="B38" s="17"/>
      <c r="C38" s="17"/>
    </row>
    <row r="39" spans="1:3" x14ac:dyDescent="0.3">
      <c r="A39" s="17" t="s">
        <v>89</v>
      </c>
      <c r="B39" s="17"/>
      <c r="C39" s="17"/>
    </row>
    <row r="40" spans="1:3" x14ac:dyDescent="0.3">
      <c r="A40" s="17" t="s">
        <v>90</v>
      </c>
      <c r="B40" s="17"/>
      <c r="C40" s="17"/>
    </row>
    <row r="41" spans="1:3" x14ac:dyDescent="0.3">
      <c r="A41" s="17" t="s">
        <v>91</v>
      </c>
      <c r="B41" s="17"/>
      <c r="C41" s="17"/>
    </row>
    <row r="42" spans="1:3" x14ac:dyDescent="0.3">
      <c r="A42" s="17" t="s">
        <v>92</v>
      </c>
      <c r="B42" s="17"/>
      <c r="C42" s="17"/>
    </row>
    <row r="43" spans="1:3" x14ac:dyDescent="0.3">
      <c r="A43" s="17"/>
      <c r="B43" s="17"/>
      <c r="C43" s="17"/>
    </row>
    <row r="44" spans="1:3" x14ac:dyDescent="0.3">
      <c r="A44" s="17" t="s">
        <v>101</v>
      </c>
      <c r="B44" s="17"/>
      <c r="C44" s="17"/>
    </row>
    <row r="45" spans="1:3" ht="30" customHeight="1" x14ac:dyDescent="0.3">
      <c r="A45" s="315" t="s">
        <v>103</v>
      </c>
      <c r="B45" s="315"/>
      <c r="C45" s="315"/>
    </row>
    <row r="46" spans="1:3" ht="60" customHeight="1" x14ac:dyDescent="0.3">
      <c r="A46" s="315" t="s">
        <v>102</v>
      </c>
      <c r="B46" s="315"/>
      <c r="C46" s="315"/>
    </row>
    <row r="47" spans="1:3" x14ac:dyDescent="0.3">
      <c r="A47" s="5"/>
      <c r="B47" s="6" t="s">
        <v>98</v>
      </c>
      <c r="C47" s="5"/>
    </row>
    <row r="48" spans="1:3" x14ac:dyDescent="0.3">
      <c r="A48" s="5"/>
      <c r="B48" s="6" t="s">
        <v>0</v>
      </c>
      <c r="C48" s="5"/>
    </row>
    <row r="49" spans="1:3" x14ac:dyDescent="0.3">
      <c r="A49" s="5"/>
      <c r="B49" s="6" t="s">
        <v>5</v>
      </c>
      <c r="C49" s="5"/>
    </row>
    <row r="50" spans="1:3" x14ac:dyDescent="0.3">
      <c r="A50" s="5"/>
      <c r="B50" s="6" t="s">
        <v>99</v>
      </c>
      <c r="C50" s="5"/>
    </row>
    <row r="51" spans="1:3" x14ac:dyDescent="0.3">
      <c r="A51" s="5"/>
      <c r="B51" s="5"/>
      <c r="C51" s="5"/>
    </row>
    <row r="52" spans="1:3" ht="30" customHeight="1" x14ac:dyDescent="0.3">
      <c r="A52" s="325" t="s">
        <v>106</v>
      </c>
      <c r="B52" s="326"/>
      <c r="C52" s="327"/>
    </row>
    <row r="53" spans="1:3" x14ac:dyDescent="0.3">
      <c r="A53" s="5"/>
      <c r="B53" s="5"/>
      <c r="C53" s="5"/>
    </row>
    <row r="54" spans="1:3" ht="15" customHeight="1" x14ac:dyDescent="0.3">
      <c r="A54" s="319" t="str">
        <f>'Orç. (N_Des.)'!E1</f>
        <v>OBRA: REFORMA PARA IMPLANTAÇÃO DE UM ELEVADOR DE PASSAGEIROS NO BLOCO BG - UFCG - CAMPUS CAMPINA GRANDE</v>
      </c>
      <c r="B54" s="320"/>
      <c r="C54" s="321"/>
    </row>
    <row r="55" spans="1:3" x14ac:dyDescent="0.3">
      <c r="A55" s="322"/>
      <c r="B55" s="323"/>
      <c r="C55" s="324"/>
    </row>
    <row r="56" spans="1:3" x14ac:dyDescent="0.3">
      <c r="A56" s="7"/>
      <c r="B56" s="7"/>
      <c r="C56" s="7"/>
    </row>
    <row r="57" spans="1:3" x14ac:dyDescent="0.3">
      <c r="A57" s="160" t="s">
        <v>1</v>
      </c>
      <c r="B57" s="160" t="s">
        <v>4</v>
      </c>
      <c r="C57" s="160" t="s">
        <v>6</v>
      </c>
    </row>
    <row r="58" spans="1:3" x14ac:dyDescent="0.3">
      <c r="A58" s="8">
        <v>1</v>
      </c>
      <c r="B58" s="8" t="s">
        <v>7</v>
      </c>
      <c r="C58" s="9">
        <v>3.4500000000000003E-2</v>
      </c>
    </row>
    <row r="59" spans="1:3" x14ac:dyDescent="0.3">
      <c r="A59" s="8">
        <v>2</v>
      </c>
      <c r="B59" s="8" t="s">
        <v>8</v>
      </c>
      <c r="C59" s="9">
        <v>1.3299999999999999E-2</v>
      </c>
    </row>
    <row r="60" spans="1:3" x14ac:dyDescent="0.3">
      <c r="A60" s="8">
        <v>3</v>
      </c>
      <c r="B60" s="8" t="s">
        <v>9</v>
      </c>
      <c r="C60" s="9">
        <v>6.4999999999999997E-3</v>
      </c>
    </row>
    <row r="61" spans="1:3" x14ac:dyDescent="0.3">
      <c r="A61" s="8">
        <v>4</v>
      </c>
      <c r="B61" s="8" t="s">
        <v>10</v>
      </c>
      <c r="C61" s="9">
        <v>0</v>
      </c>
    </row>
    <row r="62" spans="1:3" x14ac:dyDescent="0.3">
      <c r="A62" s="8">
        <v>5</v>
      </c>
      <c r="B62" s="8" t="s">
        <v>11</v>
      </c>
      <c r="C62" s="9">
        <v>0.03</v>
      </c>
    </row>
    <row r="63" spans="1:3" x14ac:dyDescent="0.3">
      <c r="A63" s="8">
        <v>6</v>
      </c>
      <c r="B63" s="8" t="s">
        <v>12</v>
      </c>
      <c r="C63" s="9">
        <v>0</v>
      </c>
    </row>
    <row r="64" spans="1:3" ht="15" customHeight="1" x14ac:dyDescent="0.3">
      <c r="A64" s="8">
        <v>7</v>
      </c>
      <c r="B64" s="8" t="s">
        <v>13</v>
      </c>
      <c r="C64" s="9">
        <v>0</v>
      </c>
    </row>
    <row r="65" spans="1:3" x14ac:dyDescent="0.3">
      <c r="A65" s="8">
        <v>8</v>
      </c>
      <c r="B65" s="8" t="s">
        <v>14</v>
      </c>
      <c r="C65" s="9">
        <v>4.4999999999999998E-2</v>
      </c>
    </row>
    <row r="66" spans="1:3" x14ac:dyDescent="0.3">
      <c r="A66" s="8">
        <v>9</v>
      </c>
      <c r="B66" s="8" t="s">
        <v>15</v>
      </c>
      <c r="C66" s="9">
        <v>8.5000000000000006E-3</v>
      </c>
    </row>
    <row r="67" spans="1:3" x14ac:dyDescent="0.3">
      <c r="A67" s="8">
        <v>10</v>
      </c>
      <c r="B67" s="8" t="s">
        <v>16</v>
      </c>
      <c r="C67" s="9">
        <v>5.11E-2</v>
      </c>
    </row>
    <row r="68" spans="1:3" x14ac:dyDescent="0.3">
      <c r="A68" s="10"/>
      <c r="B68" s="10"/>
      <c r="C68" s="10"/>
    </row>
    <row r="69" spans="1:3" x14ac:dyDescent="0.3">
      <c r="A69" s="5" t="s">
        <v>84</v>
      </c>
      <c r="B69" s="5"/>
      <c r="C69" s="5"/>
    </row>
    <row r="70" spans="1:3" x14ac:dyDescent="0.3">
      <c r="A70" s="5"/>
      <c r="B70" s="5"/>
      <c r="C70" s="5"/>
    </row>
    <row r="71" spans="1:3" x14ac:dyDescent="0.3">
      <c r="A71" s="5"/>
      <c r="B71" s="5"/>
      <c r="C71" s="5"/>
    </row>
    <row r="72" spans="1:3" x14ac:dyDescent="0.3">
      <c r="A72" s="5"/>
      <c r="B72" s="5"/>
      <c r="C72" s="5"/>
    </row>
    <row r="73" spans="1:3" x14ac:dyDescent="0.3">
      <c r="A73" s="5"/>
      <c r="B73" s="5"/>
      <c r="C73" s="5"/>
    </row>
    <row r="74" spans="1:3" x14ac:dyDescent="0.3">
      <c r="A74" s="5" t="s">
        <v>100</v>
      </c>
      <c r="B74" s="5"/>
      <c r="C74" s="5"/>
    </row>
    <row r="75" spans="1:3" x14ac:dyDescent="0.3">
      <c r="A75" s="5"/>
      <c r="B75" s="5"/>
      <c r="C75" s="5"/>
    </row>
    <row r="76" spans="1:3" x14ac:dyDescent="0.3">
      <c r="A76" s="11" t="s">
        <v>17</v>
      </c>
      <c r="B76" s="12" t="str">
        <f>"(1 + ("&amp;C58&amp;" + "&amp;C59&amp;"))*(1 + "&amp;C66&amp;")*(1 + "&amp;C67&amp;")"</f>
        <v>(1 + (0,0345 + 0,0133))*(1 + 0,0085)*(1 + 0,0511)</v>
      </c>
      <c r="C76" s="13">
        <v>-1</v>
      </c>
    </row>
    <row r="77" spans="1:3" x14ac:dyDescent="0.3">
      <c r="A77" s="5"/>
      <c r="B77" s="14" t="str">
        <f>"(1 - ("&amp;C60&amp;" + "&amp;C61&amp;" + "&amp;C62&amp;" + "&amp;C63&amp;" + "&amp;C64&amp;" + "&amp;C65&amp;"))"</f>
        <v>(1 - (0,0065 + 0 + 0,03 + 0 + 0 + 0,045))</v>
      </c>
      <c r="C77" s="5"/>
    </row>
    <row r="78" spans="1:3" x14ac:dyDescent="0.3">
      <c r="A78" s="5"/>
      <c r="B78" s="14"/>
      <c r="C78" s="5"/>
    </row>
    <row r="79" spans="1:3" x14ac:dyDescent="0.3">
      <c r="A79" s="15" t="s">
        <v>17</v>
      </c>
      <c r="B79" s="16">
        <f>ROUND((1+(C58+C59))*(1+C66)*(1+C67)/(1-SUM(C60:C65))-1,4)</f>
        <v>0.20930000000000001</v>
      </c>
      <c r="C79" s="5"/>
    </row>
    <row r="80" spans="1:3" x14ac:dyDescent="0.3">
      <c r="A80" s="5"/>
      <c r="B80" s="14"/>
      <c r="C80" s="5"/>
    </row>
    <row r="81" spans="1:3" x14ac:dyDescent="0.3">
      <c r="A81" s="17" t="s">
        <v>85</v>
      </c>
      <c r="B81" s="17"/>
      <c r="C81" s="17"/>
    </row>
    <row r="82" spans="1:3" x14ac:dyDescent="0.3">
      <c r="A82" s="17" t="s">
        <v>86</v>
      </c>
      <c r="B82" s="17"/>
      <c r="C82" s="17"/>
    </row>
    <row r="83" spans="1:3" x14ac:dyDescent="0.3">
      <c r="A83" s="17" t="s">
        <v>87</v>
      </c>
      <c r="B83" s="17"/>
      <c r="C83" s="17"/>
    </row>
    <row r="84" spans="1:3" x14ac:dyDescent="0.3">
      <c r="A84" s="17" t="s">
        <v>88</v>
      </c>
      <c r="B84" s="17"/>
      <c r="C84" s="17"/>
    </row>
    <row r="85" spans="1:3" x14ac:dyDescent="0.3">
      <c r="A85" s="17" t="s">
        <v>89</v>
      </c>
      <c r="B85" s="17"/>
      <c r="C85" s="17"/>
    </row>
    <row r="86" spans="1:3" x14ac:dyDescent="0.3">
      <c r="A86" s="17" t="s">
        <v>90</v>
      </c>
      <c r="B86" s="17"/>
      <c r="C86" s="17"/>
    </row>
    <row r="87" spans="1:3" x14ac:dyDescent="0.3">
      <c r="A87" s="17" t="s">
        <v>91</v>
      </c>
      <c r="B87" s="17"/>
      <c r="C87" s="17"/>
    </row>
    <row r="88" spans="1:3" x14ac:dyDescent="0.3">
      <c r="A88" s="17" t="s">
        <v>92</v>
      </c>
      <c r="B88" s="17"/>
      <c r="C88" s="17"/>
    </row>
    <row r="89" spans="1:3" x14ac:dyDescent="0.3">
      <c r="A89" s="17"/>
      <c r="B89" s="17"/>
      <c r="C89" s="17"/>
    </row>
    <row r="90" spans="1:3" x14ac:dyDescent="0.3">
      <c r="A90" s="17" t="s">
        <v>97</v>
      </c>
      <c r="B90" s="17"/>
      <c r="C90" s="17"/>
    </row>
    <row r="91" spans="1:3" ht="30" customHeight="1" x14ac:dyDescent="0.3">
      <c r="A91" s="315" t="s">
        <v>103</v>
      </c>
      <c r="B91" s="315"/>
      <c r="C91" s="315"/>
    </row>
    <row r="92" spans="1:3" ht="45" customHeight="1" x14ac:dyDescent="0.3">
      <c r="A92" s="315" t="s">
        <v>102</v>
      </c>
      <c r="B92" s="315"/>
      <c r="C92" s="315"/>
    </row>
  </sheetData>
  <mergeCells count="8">
    <mergeCell ref="A92:C92"/>
    <mergeCell ref="A45:C45"/>
    <mergeCell ref="A46:C46"/>
    <mergeCell ref="A6:C6"/>
    <mergeCell ref="A8:C9"/>
    <mergeCell ref="A52:C52"/>
    <mergeCell ref="A54:C55"/>
    <mergeCell ref="A91:C91"/>
  </mergeCells>
  <printOptions horizontalCentered="1"/>
  <pageMargins left="0.51181102362204722" right="0.51181102362204722" top="0.78740157480314965" bottom="0.78740157480314965" header="0.31496062992125984" footer="0.31496062992125984"/>
  <pageSetup paperSize="9" scale="96" orientation="portrait" r:id="rId1"/>
  <headerFooter>
    <oddFooter>&amp;LDEMONSTRATIVO DE BDI – PERCENTUAIS DEFINIDOS CONFORME PROCESSO SEI 23096.057328/2021-14&amp;RPágina &amp;P de &amp;N</oddFooter>
  </headerFooter>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
  <dimension ref="A1:F45"/>
  <sheetViews>
    <sheetView view="pageBreakPreview" zoomScale="85" zoomScaleNormal="100" zoomScaleSheetLayoutView="85" workbookViewId="0">
      <selection activeCell="A3" sqref="A3"/>
    </sheetView>
  </sheetViews>
  <sheetFormatPr defaultRowHeight="14.4" x14ac:dyDescent="0.3"/>
  <cols>
    <col min="1" max="1" width="6.109375" bestFit="1" customWidth="1"/>
    <col min="2" max="2" width="78.109375" customWidth="1"/>
    <col min="3" max="4" width="12.6640625" customWidth="1"/>
    <col min="5" max="5" width="11.88671875" bestFit="1" customWidth="1"/>
    <col min="6" max="6" width="14.5546875" bestFit="1" customWidth="1"/>
    <col min="9" max="9" width="12.33203125" bestFit="1" customWidth="1"/>
  </cols>
  <sheetData>
    <row r="1" spans="1:6" x14ac:dyDescent="0.3">
      <c r="A1" s="164" t="s">
        <v>0</v>
      </c>
      <c r="B1" s="165"/>
      <c r="C1" s="115"/>
      <c r="D1" s="115"/>
      <c r="E1" s="10"/>
      <c r="F1" s="166"/>
    </row>
    <row r="2" spans="1:6" x14ac:dyDescent="0.3">
      <c r="A2" s="167" t="s">
        <v>5</v>
      </c>
      <c r="B2" s="168"/>
      <c r="C2" s="116"/>
      <c r="D2" s="116"/>
      <c r="E2" s="5"/>
      <c r="F2" s="169"/>
    </row>
    <row r="3" spans="1:6" x14ac:dyDescent="0.3">
      <c r="A3" s="170" t="s">
        <v>99</v>
      </c>
      <c r="B3" s="171"/>
      <c r="C3" s="118"/>
      <c r="D3" s="118"/>
      <c r="E3" s="7"/>
      <c r="F3" s="169"/>
    </row>
    <row r="4" spans="1:6" x14ac:dyDescent="0.3">
      <c r="A4" s="328" t="str">
        <f>'Orç. (N_Des.)'!E1</f>
        <v>OBRA: REFORMA PARA IMPLANTAÇÃO DE UM ELEVADOR DE PASSAGEIROS NO BLOCO BG - UFCG - CAMPUS CAMPINA GRANDE</v>
      </c>
      <c r="B4" s="329"/>
      <c r="C4" s="329"/>
      <c r="D4" s="329"/>
      <c r="E4" s="330"/>
      <c r="F4" s="169"/>
    </row>
    <row r="5" spans="1:6" x14ac:dyDescent="0.3">
      <c r="A5" s="331"/>
      <c r="B5" s="332"/>
      <c r="C5" s="332"/>
      <c r="D5" s="332"/>
      <c r="E5" s="333"/>
      <c r="F5" s="172"/>
    </row>
    <row r="6" spans="1:6" x14ac:dyDescent="0.3">
      <c r="A6" s="173"/>
      <c r="B6" s="5"/>
      <c r="C6" s="5"/>
      <c r="D6" s="5"/>
      <c r="E6" s="5"/>
      <c r="F6" s="174"/>
    </row>
    <row r="7" spans="1:6" x14ac:dyDescent="0.3">
      <c r="A7" s="337" t="s">
        <v>18</v>
      </c>
      <c r="B7" s="337"/>
      <c r="C7" s="337"/>
      <c r="D7" s="337"/>
      <c r="E7" s="337"/>
      <c r="F7" s="337"/>
    </row>
    <row r="8" spans="1:6" x14ac:dyDescent="0.3">
      <c r="A8" s="338"/>
      <c r="B8" s="338"/>
      <c r="C8" s="338"/>
      <c r="D8" s="338"/>
      <c r="E8" s="338"/>
      <c r="F8" s="338"/>
    </row>
    <row r="9" spans="1:6" x14ac:dyDescent="0.3">
      <c r="A9" s="175" t="s">
        <v>1</v>
      </c>
      <c r="B9" s="175" t="s">
        <v>19</v>
      </c>
      <c r="C9" s="339" t="s">
        <v>82</v>
      </c>
      <c r="D9" s="340"/>
      <c r="E9" s="339" t="s">
        <v>81</v>
      </c>
      <c r="F9" s="340"/>
    </row>
    <row r="10" spans="1:6" x14ac:dyDescent="0.3">
      <c r="A10" s="175"/>
      <c r="B10" s="176" t="s">
        <v>22</v>
      </c>
      <c r="C10" s="175" t="s">
        <v>20</v>
      </c>
      <c r="D10" s="175" t="s">
        <v>21</v>
      </c>
      <c r="E10" s="175" t="s">
        <v>20</v>
      </c>
      <c r="F10" s="175" t="s">
        <v>21</v>
      </c>
    </row>
    <row r="11" spans="1:6" x14ac:dyDescent="0.3">
      <c r="A11" s="177" t="s">
        <v>23</v>
      </c>
      <c r="B11" s="178" t="s">
        <v>24</v>
      </c>
      <c r="C11" s="179">
        <v>0</v>
      </c>
      <c r="D11" s="180">
        <v>0</v>
      </c>
      <c r="E11" s="181">
        <v>0.2</v>
      </c>
      <c r="F11" s="181">
        <v>0.2</v>
      </c>
    </row>
    <row r="12" spans="1:6" x14ac:dyDescent="0.3">
      <c r="A12" s="177" t="s">
        <v>25</v>
      </c>
      <c r="B12" s="178" t="s">
        <v>26</v>
      </c>
      <c r="C12" s="179">
        <v>1.4999999999999999E-2</v>
      </c>
      <c r="D12" s="180">
        <v>1.4999999999999999E-2</v>
      </c>
      <c r="E12" s="181">
        <v>1.4999999999999999E-2</v>
      </c>
      <c r="F12" s="181">
        <v>1.4999999999999999E-2</v>
      </c>
    </row>
    <row r="13" spans="1:6" x14ac:dyDescent="0.3">
      <c r="A13" s="177" t="s">
        <v>27</v>
      </c>
      <c r="B13" s="178" t="s">
        <v>28</v>
      </c>
      <c r="C13" s="179">
        <v>0.01</v>
      </c>
      <c r="D13" s="180">
        <v>0.01</v>
      </c>
      <c r="E13" s="181">
        <v>0.01</v>
      </c>
      <c r="F13" s="181">
        <v>0.01</v>
      </c>
    </row>
    <row r="14" spans="1:6" x14ac:dyDescent="0.3">
      <c r="A14" s="177" t="s">
        <v>29</v>
      </c>
      <c r="B14" s="178" t="s">
        <v>30</v>
      </c>
      <c r="C14" s="179">
        <v>2E-3</v>
      </c>
      <c r="D14" s="180">
        <v>2E-3</v>
      </c>
      <c r="E14" s="181">
        <v>2E-3</v>
      </c>
      <c r="F14" s="181">
        <v>2E-3</v>
      </c>
    </row>
    <row r="15" spans="1:6" x14ac:dyDescent="0.3">
      <c r="A15" s="177" t="s">
        <v>31</v>
      </c>
      <c r="B15" s="178" t="s">
        <v>32</v>
      </c>
      <c r="C15" s="179">
        <v>6.0000000000000001E-3</v>
      </c>
      <c r="D15" s="180">
        <v>6.0000000000000001E-3</v>
      </c>
      <c r="E15" s="181">
        <v>6.0000000000000001E-3</v>
      </c>
      <c r="F15" s="181">
        <v>6.0000000000000001E-3</v>
      </c>
    </row>
    <row r="16" spans="1:6" x14ac:dyDescent="0.3">
      <c r="A16" s="177" t="s">
        <v>33</v>
      </c>
      <c r="B16" s="178" t="s">
        <v>138</v>
      </c>
      <c r="C16" s="179">
        <v>2.5000000000000001E-2</v>
      </c>
      <c r="D16" s="180">
        <v>2.5000000000000001E-2</v>
      </c>
      <c r="E16" s="181">
        <v>2.5000000000000001E-2</v>
      </c>
      <c r="F16" s="181">
        <v>2.5000000000000001E-2</v>
      </c>
    </row>
    <row r="17" spans="1:6" x14ac:dyDescent="0.3">
      <c r="A17" s="177" t="s">
        <v>34</v>
      </c>
      <c r="B17" s="178" t="s">
        <v>139</v>
      </c>
      <c r="C17" s="179">
        <v>0.03</v>
      </c>
      <c r="D17" s="180">
        <v>0.03</v>
      </c>
      <c r="E17" s="181">
        <v>0.03</v>
      </c>
      <c r="F17" s="181">
        <v>0.03</v>
      </c>
    </row>
    <row r="18" spans="1:6" x14ac:dyDescent="0.3">
      <c r="A18" s="177" t="s">
        <v>35</v>
      </c>
      <c r="B18" s="178" t="s">
        <v>36</v>
      </c>
      <c r="C18" s="179">
        <v>0.08</v>
      </c>
      <c r="D18" s="180">
        <v>0.08</v>
      </c>
      <c r="E18" s="181">
        <v>0.08</v>
      </c>
      <c r="F18" s="181">
        <v>0.08</v>
      </c>
    </row>
    <row r="19" spans="1:6" x14ac:dyDescent="0.3">
      <c r="A19" s="177" t="s">
        <v>37</v>
      </c>
      <c r="B19" s="178" t="s">
        <v>38</v>
      </c>
      <c r="C19" s="179">
        <v>0</v>
      </c>
      <c r="D19" s="180">
        <v>0</v>
      </c>
      <c r="E19" s="181">
        <v>0</v>
      </c>
      <c r="F19" s="181">
        <v>0</v>
      </c>
    </row>
    <row r="20" spans="1:6" x14ac:dyDescent="0.3">
      <c r="A20" s="182" t="s">
        <v>39</v>
      </c>
      <c r="B20" s="183" t="s">
        <v>2</v>
      </c>
      <c r="C20" s="184">
        <f>SUM(C11:C19)</f>
        <v>0.16799999999999998</v>
      </c>
      <c r="D20" s="185">
        <f>SUM(D11:D19)</f>
        <v>0.16799999999999998</v>
      </c>
      <c r="E20" s="185">
        <f>SUM(E11:E19)</f>
        <v>0.36800000000000005</v>
      </c>
      <c r="F20" s="185">
        <f>SUM(F11:F19)</f>
        <v>0.36800000000000005</v>
      </c>
    </row>
    <row r="21" spans="1:6" x14ac:dyDescent="0.3">
      <c r="A21" s="175"/>
      <c r="B21" s="186" t="s">
        <v>40</v>
      </c>
      <c r="C21" s="187"/>
      <c r="D21" s="188"/>
      <c r="E21" s="189"/>
      <c r="F21" s="189"/>
    </row>
    <row r="22" spans="1:6" x14ac:dyDescent="0.3">
      <c r="A22" s="177" t="s">
        <v>41</v>
      </c>
      <c r="B22" s="178" t="s">
        <v>140</v>
      </c>
      <c r="C22" s="179">
        <v>0.1802</v>
      </c>
      <c r="D22" s="180" t="s">
        <v>83</v>
      </c>
      <c r="E22" s="180">
        <v>0.1802</v>
      </c>
      <c r="F22" s="180" t="s">
        <v>83</v>
      </c>
    </row>
    <row r="23" spans="1:6" x14ac:dyDescent="0.3">
      <c r="A23" s="177" t="s">
        <v>42</v>
      </c>
      <c r="B23" s="178" t="s">
        <v>141</v>
      </c>
      <c r="C23" s="179">
        <v>4.3099999999999999E-2</v>
      </c>
      <c r="D23" s="180" t="s">
        <v>83</v>
      </c>
      <c r="E23" s="180">
        <v>4.3099999999999999E-2</v>
      </c>
      <c r="F23" s="180" t="s">
        <v>83</v>
      </c>
    </row>
    <row r="24" spans="1:6" x14ac:dyDescent="0.3">
      <c r="A24" s="177" t="s">
        <v>43</v>
      </c>
      <c r="B24" s="178" t="s">
        <v>142</v>
      </c>
      <c r="C24" s="179">
        <v>8.6999999999999994E-3</v>
      </c>
      <c r="D24" s="180">
        <v>6.6E-3</v>
      </c>
      <c r="E24" s="180">
        <v>8.6999999999999994E-3</v>
      </c>
      <c r="F24" s="180">
        <v>6.6E-3</v>
      </c>
    </row>
    <row r="25" spans="1:6" x14ac:dyDescent="0.3">
      <c r="A25" s="177" t="s">
        <v>44</v>
      </c>
      <c r="B25" s="178" t="s">
        <v>143</v>
      </c>
      <c r="C25" s="179">
        <v>0.1096</v>
      </c>
      <c r="D25" s="180">
        <v>8.3299999999999999E-2</v>
      </c>
      <c r="E25" s="180">
        <v>0.1096</v>
      </c>
      <c r="F25" s="180">
        <v>8.3299999999999999E-2</v>
      </c>
    </row>
    <row r="26" spans="1:6" x14ac:dyDescent="0.3">
      <c r="A26" s="177" t="s">
        <v>45</v>
      </c>
      <c r="B26" s="178" t="s">
        <v>144</v>
      </c>
      <c r="C26" s="179">
        <v>6.9999999999999999E-4</v>
      </c>
      <c r="D26" s="180">
        <v>5.0000000000000001E-4</v>
      </c>
      <c r="E26" s="180">
        <v>6.9999999999999999E-4</v>
      </c>
      <c r="F26" s="180">
        <v>5.0000000000000001E-4</v>
      </c>
    </row>
    <row r="27" spans="1:6" x14ac:dyDescent="0.3">
      <c r="A27" s="177" t="s">
        <v>46</v>
      </c>
      <c r="B27" s="178" t="s">
        <v>145</v>
      </c>
      <c r="C27" s="179">
        <v>7.3000000000000001E-3</v>
      </c>
      <c r="D27" s="180">
        <v>5.5999999999999999E-3</v>
      </c>
      <c r="E27" s="180">
        <v>7.3000000000000001E-3</v>
      </c>
      <c r="F27" s="180">
        <v>5.5999999999999999E-3</v>
      </c>
    </row>
    <row r="28" spans="1:6" x14ac:dyDescent="0.3">
      <c r="A28" s="177" t="s">
        <v>47</v>
      </c>
      <c r="B28" s="178" t="s">
        <v>146</v>
      </c>
      <c r="C28" s="179">
        <v>2.0199999999999999E-2</v>
      </c>
      <c r="D28" s="180" t="s">
        <v>83</v>
      </c>
      <c r="E28" s="180">
        <v>2.0199999999999999E-2</v>
      </c>
      <c r="F28" s="180" t="s">
        <v>83</v>
      </c>
    </row>
    <row r="29" spans="1:6" x14ac:dyDescent="0.3">
      <c r="A29" s="177" t="s">
        <v>48</v>
      </c>
      <c r="B29" s="178" t="s">
        <v>147</v>
      </c>
      <c r="C29" s="179">
        <v>1E-3</v>
      </c>
      <c r="D29" s="180">
        <v>8.0000000000000004E-4</v>
      </c>
      <c r="E29" s="180">
        <v>1E-3</v>
      </c>
      <c r="F29" s="180">
        <v>8.0000000000000004E-4</v>
      </c>
    </row>
    <row r="30" spans="1:6" x14ac:dyDescent="0.3">
      <c r="A30" s="177" t="s">
        <v>49</v>
      </c>
      <c r="B30" s="178" t="s">
        <v>148</v>
      </c>
      <c r="C30" s="179">
        <v>9.64E-2</v>
      </c>
      <c r="D30" s="180">
        <v>7.3300000000000004E-2</v>
      </c>
      <c r="E30" s="180">
        <v>9.64E-2</v>
      </c>
      <c r="F30" s="180">
        <v>7.3300000000000004E-2</v>
      </c>
    </row>
    <row r="31" spans="1:6" x14ac:dyDescent="0.3">
      <c r="A31" s="177" t="s">
        <v>149</v>
      </c>
      <c r="B31" s="178" t="s">
        <v>150</v>
      </c>
      <c r="C31" s="179">
        <v>4.0000000000000002E-4</v>
      </c>
      <c r="D31" s="180">
        <v>2.9999999999999997E-4</v>
      </c>
      <c r="E31" s="180">
        <v>4.0000000000000002E-4</v>
      </c>
      <c r="F31" s="180">
        <v>2.9999999999999997E-4</v>
      </c>
    </row>
    <row r="32" spans="1:6" x14ac:dyDescent="0.3">
      <c r="A32" s="190" t="s">
        <v>50</v>
      </c>
      <c r="B32" s="183" t="s">
        <v>2</v>
      </c>
      <c r="C32" s="184">
        <f>SUM(C22:C31)</f>
        <v>0.46759999999999996</v>
      </c>
      <c r="D32" s="185">
        <f t="shared" ref="D32:F32" si="0">SUM(D22:D31)</f>
        <v>0.17039999999999997</v>
      </c>
      <c r="E32" s="185">
        <f t="shared" si="0"/>
        <v>0.46759999999999996</v>
      </c>
      <c r="F32" s="185">
        <f t="shared" si="0"/>
        <v>0.17039999999999997</v>
      </c>
    </row>
    <row r="33" spans="1:6" x14ac:dyDescent="0.3">
      <c r="A33" s="175"/>
      <c r="B33" s="186" t="s">
        <v>51</v>
      </c>
      <c r="C33" s="187"/>
      <c r="D33" s="187"/>
      <c r="E33" s="191"/>
      <c r="F33" s="191"/>
    </row>
    <row r="34" spans="1:6" x14ac:dyDescent="0.3">
      <c r="A34" s="192" t="s">
        <v>52</v>
      </c>
      <c r="B34" s="178" t="s">
        <v>151</v>
      </c>
      <c r="C34" s="179">
        <v>4.53E-2</v>
      </c>
      <c r="D34" s="179">
        <v>3.4500000000000003E-2</v>
      </c>
      <c r="E34" s="193">
        <v>4.53E-2</v>
      </c>
      <c r="F34" s="193">
        <v>3.4500000000000003E-2</v>
      </c>
    </row>
    <row r="35" spans="1:6" x14ac:dyDescent="0.3">
      <c r="A35" s="192" t="s">
        <v>53</v>
      </c>
      <c r="B35" s="178" t="s">
        <v>152</v>
      </c>
      <c r="C35" s="179">
        <v>1.1000000000000001E-3</v>
      </c>
      <c r="D35" s="179">
        <v>8.0000000000000004E-4</v>
      </c>
      <c r="E35" s="193">
        <v>1.1000000000000001E-3</v>
      </c>
      <c r="F35" s="193">
        <v>8.0000000000000004E-4</v>
      </c>
    </row>
    <row r="36" spans="1:6" x14ac:dyDescent="0.3">
      <c r="A36" s="192" t="s">
        <v>54</v>
      </c>
      <c r="B36" s="178" t="s">
        <v>153</v>
      </c>
      <c r="C36" s="179">
        <v>4.24E-2</v>
      </c>
      <c r="D36" s="179">
        <v>3.2300000000000002E-2</v>
      </c>
      <c r="E36" s="193">
        <v>4.24E-2</v>
      </c>
      <c r="F36" s="193">
        <v>3.2300000000000002E-2</v>
      </c>
    </row>
    <row r="37" spans="1:6" x14ac:dyDescent="0.3">
      <c r="A37" s="192" t="s">
        <v>55</v>
      </c>
      <c r="B37" s="178" t="s">
        <v>154</v>
      </c>
      <c r="C37" s="179">
        <v>2.9899999999999999E-2</v>
      </c>
      <c r="D37" s="179">
        <v>2.2800000000000001E-2</v>
      </c>
      <c r="E37" s="193">
        <v>2.9899999999999999E-2</v>
      </c>
      <c r="F37" s="193">
        <v>2.2800000000000001E-2</v>
      </c>
    </row>
    <row r="38" spans="1:6" x14ac:dyDescent="0.3">
      <c r="A38" s="192" t="s">
        <v>56</v>
      </c>
      <c r="B38" s="178" t="s">
        <v>155</v>
      </c>
      <c r="C38" s="179">
        <v>3.8E-3</v>
      </c>
      <c r="D38" s="179">
        <v>2.8999999999999998E-3</v>
      </c>
      <c r="E38" s="193">
        <v>3.8E-3</v>
      </c>
      <c r="F38" s="193">
        <v>2.8999999999999998E-3</v>
      </c>
    </row>
    <row r="39" spans="1:6" x14ac:dyDescent="0.3">
      <c r="A39" s="182" t="s">
        <v>57</v>
      </c>
      <c r="B39" s="183" t="s">
        <v>2</v>
      </c>
      <c r="C39" s="184">
        <f>SUM(C34:C38)</f>
        <v>0.12249999999999998</v>
      </c>
      <c r="D39" s="184">
        <f t="shared" ref="D39:F39" si="1">SUM(D34:D38)</f>
        <v>9.3300000000000008E-2</v>
      </c>
      <c r="E39" s="184">
        <f t="shared" si="1"/>
        <v>0.12249999999999998</v>
      </c>
      <c r="F39" s="184">
        <f t="shared" si="1"/>
        <v>9.3300000000000008E-2</v>
      </c>
    </row>
    <row r="40" spans="1:6" x14ac:dyDescent="0.3">
      <c r="A40" s="175"/>
      <c r="B40" s="186" t="s">
        <v>58</v>
      </c>
      <c r="C40" s="187"/>
      <c r="D40" s="187"/>
      <c r="E40" s="191"/>
      <c r="F40" s="191"/>
    </row>
    <row r="41" spans="1:6" x14ac:dyDescent="0.3">
      <c r="A41" s="192" t="s">
        <v>59</v>
      </c>
      <c r="B41" s="178" t="s">
        <v>156</v>
      </c>
      <c r="C41" s="194">
        <v>7.8600000000000003E-2</v>
      </c>
      <c r="D41" s="194">
        <v>2.86E-2</v>
      </c>
      <c r="E41" s="193">
        <v>0.1721</v>
      </c>
      <c r="F41" s="193">
        <v>6.2700000000000006E-2</v>
      </c>
    </row>
    <row r="42" spans="1:6" ht="39.6" x14ac:dyDescent="0.3">
      <c r="A42" s="192" t="s">
        <v>60</v>
      </c>
      <c r="B42" s="178" t="s">
        <v>157</v>
      </c>
      <c r="C42" s="194">
        <v>3.8E-3</v>
      </c>
      <c r="D42" s="194">
        <v>2.8999999999999998E-3</v>
      </c>
      <c r="E42" s="193">
        <v>4.0000000000000001E-3</v>
      </c>
      <c r="F42" s="193">
        <v>3.0999999999999999E-3</v>
      </c>
    </row>
    <row r="43" spans="1:6" x14ac:dyDescent="0.3">
      <c r="A43" s="182" t="s">
        <v>61</v>
      </c>
      <c r="B43" s="183" t="s">
        <v>2</v>
      </c>
      <c r="C43" s="184">
        <f>SUM(C41:C42)</f>
        <v>8.2400000000000001E-2</v>
      </c>
      <c r="D43" s="184">
        <f t="shared" ref="D43:F43" si="2">SUM(D41:D42)</f>
        <v>3.15E-2</v>
      </c>
      <c r="E43" s="184">
        <f t="shared" si="2"/>
        <v>0.17610000000000001</v>
      </c>
      <c r="F43" s="184">
        <f t="shared" si="2"/>
        <v>6.5800000000000011E-2</v>
      </c>
    </row>
    <row r="44" spans="1:6" x14ac:dyDescent="0.3">
      <c r="A44" s="175"/>
      <c r="B44" s="186" t="s">
        <v>62</v>
      </c>
      <c r="C44" s="191">
        <f>SUM(C20,C32,C39,C43)</f>
        <v>0.84049999999999991</v>
      </c>
      <c r="D44" s="191">
        <f>SUM(D20,D32,D39,D43)</f>
        <v>0.46319999999999995</v>
      </c>
      <c r="E44" s="191">
        <f>SUM(E20,E32,E39,E43)</f>
        <v>1.1341999999999999</v>
      </c>
      <c r="F44" s="191">
        <f>SUM(F20,F32,F39,F43)</f>
        <v>0.69750000000000001</v>
      </c>
    </row>
    <row r="45" spans="1:6" ht="45" customHeight="1" x14ac:dyDescent="0.3">
      <c r="A45" s="182"/>
      <c r="B45" s="334" t="s">
        <v>158</v>
      </c>
      <c r="C45" s="335"/>
      <c r="D45" s="335"/>
      <c r="E45" s="335"/>
      <c r="F45" s="336"/>
    </row>
  </sheetData>
  <mergeCells count="6">
    <mergeCell ref="A4:E5"/>
    <mergeCell ref="B45:F45"/>
    <mergeCell ref="A7:F7"/>
    <mergeCell ref="A8:F8"/>
    <mergeCell ref="C9:D9"/>
    <mergeCell ref="E9:F9"/>
  </mergeCells>
  <printOptions horizontalCentered="1"/>
  <pageMargins left="0.51181102362204722" right="0.51181102362204722" top="0.78740157480314965" bottom="0.78740157480314965" header="0.31496062992125984" footer="0.31496062992125984"/>
  <pageSetup paperSize="9" scale="67" orientation="portrait" r:id="rId1"/>
  <headerFooter>
    <oddFooter>&amp;LCOMPOSIÇÃO DA TAXA DE ENCARGOS SOCIAIS&amp;RPágina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13</vt:i4>
      </vt:variant>
    </vt:vector>
  </HeadingPairs>
  <TitlesOfParts>
    <vt:vector size="21" baseType="lpstr">
      <vt:lpstr>Orç. (N_Des.)</vt:lpstr>
      <vt:lpstr>Orç. (Des.)</vt:lpstr>
      <vt:lpstr>CPU (Ref)</vt:lpstr>
      <vt:lpstr>CPU (Des)</vt:lpstr>
      <vt:lpstr>Cronograma</vt:lpstr>
      <vt:lpstr>BDI</vt:lpstr>
      <vt:lpstr>BDI (Des)</vt:lpstr>
      <vt:lpstr>LS</vt:lpstr>
      <vt:lpstr>BDI!Area_de_impressao</vt:lpstr>
      <vt:lpstr>'BDI (Des)'!Area_de_impressao</vt:lpstr>
      <vt:lpstr>'CPU (Des)'!Area_de_impressao</vt:lpstr>
      <vt:lpstr>'CPU (Ref)'!Area_de_impressao</vt:lpstr>
      <vt:lpstr>Cronograma!Area_de_impressao</vt:lpstr>
      <vt:lpstr>LS!Area_de_impressao</vt:lpstr>
      <vt:lpstr>'Orç. (Des.)'!Area_de_impressao</vt:lpstr>
      <vt:lpstr>'Orç. (N_Des.)'!Area_de_impressao</vt:lpstr>
      <vt:lpstr>'CPU (Des)'!Titulos_de_impressao</vt:lpstr>
      <vt:lpstr>'CPU (Ref)'!Titulos_de_impressao</vt:lpstr>
      <vt:lpstr>Cronograma!Titulos_de_impressao</vt:lpstr>
      <vt:lpstr>'Orç. (Des.)'!Titulos_de_impressao</vt:lpstr>
      <vt:lpstr>'Orç. (N_Des.)'!Titulos_de_impressao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UFCG</dc:creator>
  <cp:lastModifiedBy>Rodrigo dos Santos</cp:lastModifiedBy>
  <cp:lastPrinted>2023-11-07T22:26:36Z</cp:lastPrinted>
  <dcterms:created xsi:type="dcterms:W3CDTF">2015-09-14T12:05:35Z</dcterms:created>
  <dcterms:modified xsi:type="dcterms:W3CDTF">2023-11-13T22:48:42Z</dcterms:modified>
</cp:coreProperties>
</file>